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19170" windowHeight="6480" tabRatio="581" activeTab="2"/>
  </bookViews>
  <sheets>
    <sheet name="Overview" sheetId="1" r:id="rId1"/>
    <sheet name="Zyký" sheetId="2" r:id="rId2"/>
    <sheet name="Honza" sheetId="3" r:id="rId3"/>
    <sheet name="Lišin" sheetId="4" r:id="rId4"/>
    <sheet name="Péťa" sheetId="5" r:id="rId5"/>
    <sheet name="Bejbs" sheetId="6" r:id="rId6"/>
    <sheet name="Pípa" sheetId="7" r:id="rId7"/>
    <sheet name="Marv" sheetId="8" r:id="rId8"/>
    <sheet name="Klára" sheetId="9" r:id="rId9"/>
    <sheet name="Kraťas" sheetId="10" r:id="rId10"/>
    <sheet name="Víťa" sheetId="11" r:id="rId11"/>
    <sheet name="Honzáč" sheetId="12" r:id="rId12"/>
    <sheet name="Brouk" sheetId="13" r:id="rId13"/>
    <sheet name="Hodnoc" sheetId="14" r:id="rId14"/>
  </sheets>
  <definedNames/>
  <calcPr fullCalcOnLoad="1"/>
</workbook>
</file>

<file path=xl/sharedStrings.xml><?xml version="1.0" encoding="utf-8"?>
<sst xmlns="http://schemas.openxmlformats.org/spreadsheetml/2006/main" count="9017" uniqueCount="1055">
  <si>
    <t>Cesta</t>
  </si>
  <si>
    <t>Datum</t>
  </si>
  <si>
    <t>Zyký</t>
  </si>
  <si>
    <t>Oblast</t>
  </si>
  <si>
    <t>Styl</t>
  </si>
  <si>
    <t>TR</t>
  </si>
  <si>
    <t>Body</t>
  </si>
  <si>
    <t>Hory</t>
  </si>
  <si>
    <t>Ledy</t>
  </si>
  <si>
    <t>Skalky</t>
  </si>
  <si>
    <t>Klasif.</t>
  </si>
  <si>
    <t>A</t>
  </si>
  <si>
    <t>B</t>
  </si>
  <si>
    <t>40°</t>
  </si>
  <si>
    <t>III</t>
  </si>
  <si>
    <t>50°</t>
  </si>
  <si>
    <t>IV</t>
  </si>
  <si>
    <t>55°</t>
  </si>
  <si>
    <t>V</t>
  </si>
  <si>
    <t>60°</t>
  </si>
  <si>
    <t>VI</t>
  </si>
  <si>
    <t>65°</t>
  </si>
  <si>
    <t>VIIa</t>
  </si>
  <si>
    <t>70°</t>
  </si>
  <si>
    <t>VIIb</t>
  </si>
  <si>
    <t>75°</t>
  </si>
  <si>
    <t>VIIc</t>
  </si>
  <si>
    <t>80°</t>
  </si>
  <si>
    <t>VIIIa</t>
  </si>
  <si>
    <t>85°</t>
  </si>
  <si>
    <t>VIIIb</t>
  </si>
  <si>
    <t>90°</t>
  </si>
  <si>
    <t>VIIIc</t>
  </si>
  <si>
    <t>95°</t>
  </si>
  <si>
    <t>IXa</t>
  </si>
  <si>
    <t>Kat</t>
  </si>
  <si>
    <t>Přelez</t>
  </si>
  <si>
    <t>Koef</t>
  </si>
  <si>
    <t>OS</t>
  </si>
  <si>
    <t>RP</t>
  </si>
  <si>
    <t>PP</t>
  </si>
  <si>
    <t>X</t>
  </si>
  <si>
    <t>Podoblast</t>
  </si>
  <si>
    <t>Amfiteatr</t>
  </si>
  <si>
    <t>Polínský Vrch</t>
  </si>
  <si>
    <t>P</t>
  </si>
  <si>
    <t>Gambrinus</t>
  </si>
  <si>
    <t>Honza</t>
  </si>
  <si>
    <t>Obtíž</t>
  </si>
  <si>
    <t>Aprílová</t>
  </si>
  <si>
    <t>Zdenčina</t>
  </si>
  <si>
    <t>Ptáky v trní</t>
  </si>
  <si>
    <t>Gigolova</t>
  </si>
  <si>
    <t>Péťa</t>
  </si>
  <si>
    <t>Víťa</t>
  </si>
  <si>
    <t>Pořadí</t>
  </si>
  <si>
    <t>Lezec</t>
  </si>
  <si>
    <t>Péčko</t>
  </si>
  <si>
    <t>Kozelka</t>
  </si>
  <si>
    <t>Danina</t>
  </si>
  <si>
    <t>Cesta Návratů</t>
  </si>
  <si>
    <t>Zarostlé Potěšení</t>
  </si>
  <si>
    <t>Ujiždějící Mozek</t>
  </si>
  <si>
    <t>Kloubní Varianta</t>
  </si>
  <si>
    <t>Evina</t>
  </si>
  <si>
    <t>Zámecká Věž</t>
  </si>
  <si>
    <t>Plzeňská Věž</t>
  </si>
  <si>
    <t>Sluneční stěny</t>
  </si>
  <si>
    <t>Brána</t>
  </si>
  <si>
    <t>Zámek</t>
  </si>
  <si>
    <t>Rozprávková</t>
  </si>
  <si>
    <t>Rozprávková přímo</t>
  </si>
  <si>
    <t>Samotářská</t>
  </si>
  <si>
    <t>Manželské Sedátko</t>
  </si>
  <si>
    <t>Májová</t>
  </si>
  <si>
    <t>-</t>
  </si>
  <si>
    <t>Pavlíkova spára</t>
  </si>
  <si>
    <t>Srpnová</t>
  </si>
  <si>
    <t>Šípková</t>
  </si>
  <si>
    <t>Zmýlená</t>
  </si>
  <si>
    <t>Údolní Cesta</t>
  </si>
  <si>
    <t>Přeskok</t>
  </si>
  <si>
    <t>Po vyklepání</t>
  </si>
  <si>
    <t>Blue Berry Hill</t>
  </si>
  <si>
    <t>Podivné století</t>
  </si>
  <si>
    <t>AF</t>
  </si>
  <si>
    <t>Stat</t>
  </si>
  <si>
    <t>Průměr</t>
  </si>
  <si>
    <t>Májová Věž</t>
  </si>
  <si>
    <t>Pod Hradem</t>
  </si>
  <si>
    <t>Hřbitovní Kameny</t>
  </si>
  <si>
    <t>Vyhlídková Skála</t>
  </si>
  <si>
    <t>Vlčí Kopec</t>
  </si>
  <si>
    <t>Cresciano</t>
  </si>
  <si>
    <t>Podzimní Věž</t>
  </si>
  <si>
    <t>Ušní Bubínek</t>
  </si>
  <si>
    <t>Pou</t>
  </si>
  <si>
    <t>Lala</t>
  </si>
  <si>
    <t>Muž Zmůže Muže</t>
  </si>
  <si>
    <t>Král Kaše</t>
  </si>
  <si>
    <t>Sýr Ráno</t>
  </si>
  <si>
    <t>Pravý Skok</t>
  </si>
  <si>
    <t>Poslední</t>
  </si>
  <si>
    <t>Osmička</t>
  </si>
  <si>
    <t>Ke Skobě</t>
  </si>
  <si>
    <t>Výprodej Koberců</t>
  </si>
  <si>
    <t xml:space="preserve">Damiens                        </t>
  </si>
  <si>
    <t>Sušené Jablečné Plátky</t>
  </si>
  <si>
    <t>Kroutivý Moment</t>
  </si>
  <si>
    <t>Levá Půlka</t>
  </si>
  <si>
    <t>Jemně Jí Ji Mni</t>
  </si>
  <si>
    <t>Akné</t>
  </si>
  <si>
    <t>Takže Cože</t>
  </si>
  <si>
    <t>Kompotos</t>
  </si>
  <si>
    <t>Magor Tingl</t>
  </si>
  <si>
    <t>Honzovo Soužení</t>
  </si>
  <si>
    <t>17 - Harry Spotter</t>
  </si>
  <si>
    <t>16 - Icaro's Step</t>
  </si>
  <si>
    <t>?</t>
  </si>
  <si>
    <t>Porcasidela</t>
  </si>
  <si>
    <t>Che Schifo</t>
  </si>
  <si>
    <t>Na Kůru</t>
  </si>
  <si>
    <t>6A</t>
  </si>
  <si>
    <t>5A</t>
  </si>
  <si>
    <t>4+</t>
  </si>
  <si>
    <t>6A+</t>
  </si>
  <si>
    <t>5B</t>
  </si>
  <si>
    <t>6C+</t>
  </si>
  <si>
    <t>6B+</t>
  </si>
  <si>
    <t>6B</t>
  </si>
  <si>
    <t>5C</t>
  </si>
  <si>
    <t>7A</t>
  </si>
  <si>
    <t>solo</t>
  </si>
  <si>
    <t>Lišin</t>
  </si>
  <si>
    <t>Boulder</t>
  </si>
  <si>
    <t>Srbsko</t>
  </si>
  <si>
    <t>Ocel</t>
  </si>
  <si>
    <t>Zlobivé Dítě</t>
  </si>
  <si>
    <t>Doktorova Varianta</t>
  </si>
  <si>
    <t>Mobilis In Mobili</t>
  </si>
  <si>
    <t>Carpe Diem</t>
  </si>
  <si>
    <t>Mikulášská</t>
  </si>
  <si>
    <t>Sestupovka</t>
  </si>
  <si>
    <t>Latinská Spojka</t>
  </si>
  <si>
    <t>Provazochodecká</t>
  </si>
  <si>
    <t>Ten Uhlík To Je Jistota</t>
  </si>
  <si>
    <t>8-</t>
  </si>
  <si>
    <t>7+</t>
  </si>
  <si>
    <t>8+/9-</t>
  </si>
  <si>
    <t>8+</t>
  </si>
  <si>
    <t>9-</t>
  </si>
  <si>
    <t>Bejbs</t>
  </si>
  <si>
    <t>skalky</t>
  </si>
  <si>
    <t>3+</t>
  </si>
  <si>
    <t>4-</t>
  </si>
  <si>
    <t>5-</t>
  </si>
  <si>
    <t>5+</t>
  </si>
  <si>
    <t>6-</t>
  </si>
  <si>
    <t>6+</t>
  </si>
  <si>
    <t>7-</t>
  </si>
  <si>
    <t>Marv</t>
  </si>
  <si>
    <t>Brouk</t>
  </si>
  <si>
    <t>6C</t>
  </si>
  <si>
    <t>7A+</t>
  </si>
  <si>
    <t>7B</t>
  </si>
  <si>
    <t>7B+</t>
  </si>
  <si>
    <t>7C</t>
  </si>
  <si>
    <t>7C+</t>
  </si>
  <si>
    <t>8A</t>
  </si>
  <si>
    <t>8A+</t>
  </si>
  <si>
    <t>8B</t>
  </si>
  <si>
    <t>Tro</t>
  </si>
  <si>
    <t>Pípa</t>
  </si>
  <si>
    <t>Cesta Invalidů</t>
  </si>
  <si>
    <t>Hop Hop</t>
  </si>
  <si>
    <t>Jelení Skok</t>
  </si>
  <si>
    <t>Nová</t>
  </si>
  <si>
    <t>STRnová</t>
  </si>
  <si>
    <t>Omšelá</t>
  </si>
  <si>
    <t>Normální Cesta</t>
  </si>
  <si>
    <t>Omšelá - Varianta</t>
  </si>
  <si>
    <t>Pavlíkova Spára</t>
  </si>
  <si>
    <t>Cesta Bludiček</t>
  </si>
  <si>
    <t>Dešťová Hrana</t>
  </si>
  <si>
    <t>Jankovitá</t>
  </si>
  <si>
    <t>Rozprávková Přímo</t>
  </si>
  <si>
    <t>Nashvillské Radovánky</t>
  </si>
  <si>
    <t>Ujíždějící Mozek</t>
  </si>
  <si>
    <t>Severozápadní Hrana</t>
  </si>
  <si>
    <t>Magi V Kostkách</t>
  </si>
  <si>
    <t>Chuťovka</t>
  </si>
  <si>
    <t>Polopanenská</t>
  </si>
  <si>
    <t>Panenská</t>
  </si>
  <si>
    <t>Cesta Tří Přátel</t>
  </si>
  <si>
    <t>Přátelská</t>
  </si>
  <si>
    <t>Opičí</t>
  </si>
  <si>
    <t>Sousedská</t>
  </si>
  <si>
    <t>Cesta 4. Výročí</t>
  </si>
  <si>
    <t>Neznámá</t>
  </si>
  <si>
    <t>Javorová</t>
  </si>
  <si>
    <t>Černá Hrana</t>
  </si>
  <si>
    <t>Hladká</t>
  </si>
  <si>
    <t>Koutová Cesta</t>
  </si>
  <si>
    <t>Normální</t>
  </si>
  <si>
    <t>Veselá</t>
  </si>
  <si>
    <t>Údolní Hrana</t>
  </si>
  <si>
    <t>Varianta</t>
  </si>
  <si>
    <t>Západní Stěna</t>
  </si>
  <si>
    <t>Cesta škůdců Přírody</t>
  </si>
  <si>
    <t>Houpačka</t>
  </si>
  <si>
    <t>Varianta N.C.</t>
  </si>
  <si>
    <t>Rozkošná</t>
  </si>
  <si>
    <t>Chrastivá</t>
  </si>
  <si>
    <t>Brutální</t>
  </si>
  <si>
    <t>Morální</t>
  </si>
  <si>
    <t>Mazlivá</t>
  </si>
  <si>
    <t>Pilířová</t>
  </si>
  <si>
    <t>Poustevnická</t>
  </si>
  <si>
    <t>Polínský VTRh</t>
  </si>
  <si>
    <t>Kum</t>
  </si>
  <si>
    <t>Amarcord</t>
  </si>
  <si>
    <t>Primisima</t>
  </si>
  <si>
    <t>Maškův Pilíř</t>
  </si>
  <si>
    <t>Fotogenická</t>
  </si>
  <si>
    <t>Stará Cesta</t>
  </si>
  <si>
    <t>Ruce Zla</t>
  </si>
  <si>
    <t>Skřipec Přímo</t>
  </si>
  <si>
    <t>Skřipec</t>
  </si>
  <si>
    <t>Náskok</t>
  </si>
  <si>
    <t>Na Desku</t>
  </si>
  <si>
    <t>Bouldr Po Hraně</t>
  </si>
  <si>
    <t>Holousůf Pupek</t>
  </si>
  <si>
    <t>Duel Zleva</t>
  </si>
  <si>
    <t>Var. Varianty</t>
  </si>
  <si>
    <t>Severní Převis</t>
  </si>
  <si>
    <t>Brašnička</t>
  </si>
  <si>
    <t>Kočanova</t>
  </si>
  <si>
    <t>Klepec</t>
  </si>
  <si>
    <t>Černolické Skály</t>
  </si>
  <si>
    <t>flash</t>
  </si>
  <si>
    <t>boulder</t>
  </si>
  <si>
    <t>NN</t>
  </si>
  <si>
    <t>Tenerife</t>
  </si>
  <si>
    <t>Kraťas</t>
  </si>
  <si>
    <t>Petr</t>
  </si>
  <si>
    <t>Zámecká věž</t>
  </si>
  <si>
    <t>Hop-hop</t>
  </si>
  <si>
    <t>Normální cesta</t>
  </si>
  <si>
    <t>Cesta bludiček</t>
  </si>
  <si>
    <t>Kobyla</t>
  </si>
  <si>
    <t>Kukačka</t>
  </si>
  <si>
    <t>Vysoká</t>
  </si>
  <si>
    <t>Sloupek</t>
  </si>
  <si>
    <t>Doubravická stěna</t>
  </si>
  <si>
    <t xml:space="preserve">Májová </t>
  </si>
  <si>
    <t>Plzeňská věž</t>
  </si>
  <si>
    <t>Sluneční skála</t>
  </si>
  <si>
    <t>TRo</t>
  </si>
  <si>
    <t>30.04.</t>
  </si>
  <si>
    <t>Polínko</t>
  </si>
  <si>
    <t>Cesta Káňat</t>
  </si>
  <si>
    <t>Kobra na kovadlině</t>
  </si>
  <si>
    <t>První cesta mrzáka</t>
  </si>
  <si>
    <t>Vzhůru a do stodoly</t>
  </si>
  <si>
    <t>Zlaté údolí</t>
  </si>
  <si>
    <t>Kobra Na Kovadlině</t>
  </si>
  <si>
    <t>Vzhůru A Do Stodoly</t>
  </si>
  <si>
    <t>Věčná žízeň</t>
  </si>
  <si>
    <t>První Cesta Mrzáka</t>
  </si>
  <si>
    <t>Májová Hrana</t>
  </si>
  <si>
    <t>Vlčtejn</t>
  </si>
  <si>
    <t>Děravá Cesta</t>
  </si>
  <si>
    <t>Hradní</t>
  </si>
  <si>
    <t>Děravá Hrana</t>
  </si>
  <si>
    <t>Vlčtejnská Hrana</t>
  </si>
  <si>
    <t>Bratrská Cesta</t>
  </si>
  <si>
    <t>Sokol</t>
  </si>
  <si>
    <t>Frankenjura</t>
  </si>
  <si>
    <t>Rezession 93</t>
  </si>
  <si>
    <t>Restposten</t>
  </si>
  <si>
    <t>Schnellzug</t>
  </si>
  <si>
    <t>Winseltitte</t>
  </si>
  <si>
    <t>Bilbo Baggins</t>
  </si>
  <si>
    <t>Falscher Hase</t>
  </si>
  <si>
    <t>Südpfeiler</t>
  </si>
  <si>
    <t>Der Zauberer Von Oz</t>
  </si>
  <si>
    <t>Winkelmoos</t>
  </si>
  <si>
    <t>Geile Kante</t>
  </si>
  <si>
    <t>Testpilot</t>
  </si>
  <si>
    <t>Weibe Realitat</t>
  </si>
  <si>
    <t>Offenbarung</t>
  </si>
  <si>
    <t>Speed Bolting</t>
  </si>
  <si>
    <t>Blauer Fleck</t>
  </si>
  <si>
    <t>Neun Punkte Für Janine</t>
  </si>
  <si>
    <t>Kurzes Rennen</t>
  </si>
  <si>
    <t>7up</t>
  </si>
  <si>
    <t>Strohdach</t>
  </si>
  <si>
    <t>Tendr</t>
  </si>
  <si>
    <t>A Prej že To Nejde</t>
  </si>
  <si>
    <t>Radyně</t>
  </si>
  <si>
    <t>Šikmé Rysy</t>
  </si>
  <si>
    <t>Arnovka</t>
  </si>
  <si>
    <t>Převislá</t>
  </si>
  <si>
    <t>Bertlovka</t>
  </si>
  <si>
    <t>Petrohrad</t>
  </si>
  <si>
    <t>Klára</t>
  </si>
  <si>
    <t>Po Vyklepání</t>
  </si>
  <si>
    <t>BongBong</t>
  </si>
  <si>
    <t>Cesta přátel žehu</t>
  </si>
  <si>
    <t>Slavojova</t>
  </si>
  <si>
    <t>Babiččina</t>
  </si>
  <si>
    <t xml:space="preserve">Danina </t>
  </si>
  <si>
    <t>Manželské sedátko</t>
  </si>
  <si>
    <t>Čuňárna</t>
  </si>
  <si>
    <t>Dvojspára</t>
  </si>
  <si>
    <t>Krajní cesta- přímá</t>
  </si>
  <si>
    <t xml:space="preserve">Péčko </t>
  </si>
  <si>
    <t xml:space="preserve">Schöne Platte </t>
  </si>
  <si>
    <t>Lambáda Ze Stoje</t>
  </si>
  <si>
    <t>Mrtvý Tah</t>
  </si>
  <si>
    <t>Cesta Vepříků</t>
  </si>
  <si>
    <t>Zachardova Varianta</t>
  </si>
  <si>
    <t>Reichelsmuhler wand</t>
  </si>
  <si>
    <t>No chance with welingtons</t>
  </si>
  <si>
    <t>Honzáč</t>
  </si>
  <si>
    <t xml:space="preserve">Frankenjura   </t>
  </si>
  <si>
    <t>Schöne Platte</t>
  </si>
  <si>
    <t>Fingerhorror</t>
  </si>
  <si>
    <t xml:space="preserve">Těžká Spára </t>
  </si>
  <si>
    <t xml:space="preserve">Varianta </t>
  </si>
  <si>
    <t xml:space="preserve">Veselá </t>
  </si>
  <si>
    <t xml:space="preserve">Normální </t>
  </si>
  <si>
    <t xml:space="preserve">Larisa </t>
  </si>
  <si>
    <t xml:space="preserve">Pilířová </t>
  </si>
  <si>
    <t xml:space="preserve">Mazlivá </t>
  </si>
  <si>
    <t xml:space="preserve">Žíznivá Varianta </t>
  </si>
  <si>
    <t xml:space="preserve">Údolní Cesta </t>
  </si>
  <si>
    <t xml:space="preserve">Rozprávková </t>
  </si>
  <si>
    <t xml:space="preserve">Ujíždějící Mozek </t>
  </si>
  <si>
    <t xml:space="preserve">Omšelá </t>
  </si>
  <si>
    <t xml:space="preserve">Hrneček </t>
  </si>
  <si>
    <t>Hádanka Var .</t>
  </si>
  <si>
    <t xml:space="preserve">Převislá </t>
  </si>
  <si>
    <t xml:space="preserve">Šikmé Rysy </t>
  </si>
  <si>
    <t xml:space="preserve">Arnovka </t>
  </si>
  <si>
    <t xml:space="preserve">Schöner Leben </t>
  </si>
  <si>
    <t xml:space="preserve">Schöne Aussicht </t>
  </si>
  <si>
    <t xml:space="preserve">Schöne Absicht </t>
  </si>
  <si>
    <t>Kirk Woundtain Spodek</t>
  </si>
  <si>
    <t>Vaječný Lenin</t>
  </si>
  <si>
    <t>Kůra</t>
  </si>
  <si>
    <t>Už Budu</t>
  </si>
  <si>
    <t>Mlynář</t>
  </si>
  <si>
    <t>Fantastiš</t>
  </si>
  <si>
    <t>Leninova</t>
  </si>
  <si>
    <t>I.P.Karlova</t>
  </si>
  <si>
    <t>Damiens</t>
  </si>
  <si>
    <t>Visuté Zahrady</t>
  </si>
  <si>
    <t>Švýcarsko</t>
  </si>
  <si>
    <t xml:space="preserve">Pod Hradem </t>
  </si>
  <si>
    <t xml:space="preserve"> Lambáda Ze Stoje </t>
  </si>
  <si>
    <t xml:space="preserve">Takže Cože </t>
  </si>
  <si>
    <t xml:space="preserve">Vyhlídková Skála </t>
  </si>
  <si>
    <t xml:space="preserve">Sušené Jablečné Plátky </t>
  </si>
  <si>
    <t xml:space="preserve">Hřbitovní Kameny </t>
  </si>
  <si>
    <t xml:space="preserve">Pou </t>
  </si>
  <si>
    <t>Přímá Varianta</t>
  </si>
  <si>
    <t>KOZELKA</t>
  </si>
  <si>
    <t>Vyprahlo</t>
  </si>
  <si>
    <t>Sluneční Skála</t>
  </si>
  <si>
    <t>STĚNY</t>
  </si>
  <si>
    <t>Lazarova</t>
  </si>
  <si>
    <t>TRO</t>
  </si>
  <si>
    <t>Vzdušná Hrana</t>
  </si>
  <si>
    <t>VLČTEJN</t>
  </si>
  <si>
    <t>SOKOL</t>
  </si>
  <si>
    <t xml:space="preserve">DĚRAVÁ CESTA </t>
  </si>
  <si>
    <t>HRADNÍ</t>
  </si>
  <si>
    <t>TISÁ</t>
  </si>
  <si>
    <t>Kostelní Stěna</t>
  </si>
  <si>
    <t>KALIBUS</t>
  </si>
  <si>
    <t>Cesta Na Pokračování</t>
  </si>
  <si>
    <t>PEVNOST</t>
  </si>
  <si>
    <t>Dárek Rekreantům</t>
  </si>
  <si>
    <t>Aksovo Chomout</t>
  </si>
  <si>
    <t>STOLICE</t>
  </si>
  <si>
    <t>Něco Pro Spartak</t>
  </si>
  <si>
    <t>Štěstí Na Blízku</t>
  </si>
  <si>
    <t>Dvojhran</t>
  </si>
  <si>
    <t>Tvrdí Hoši Píšou Básně</t>
  </si>
  <si>
    <t>SLUNNÁ</t>
  </si>
  <si>
    <t>OSTROV</t>
  </si>
  <si>
    <t>ŠPIČÁK</t>
  </si>
  <si>
    <t>Sluneční Stěna</t>
  </si>
  <si>
    <t>BIELATAL</t>
  </si>
  <si>
    <t>HINTERER DÜRREBIELEWÄCHER</t>
  </si>
  <si>
    <t>SÜDWESTWAND</t>
  </si>
  <si>
    <t>FALKENTURN</t>
  </si>
  <si>
    <t>TURMFALKE</t>
  </si>
  <si>
    <t>VORDERER DÜRREBIELEWÄCHER</t>
  </si>
  <si>
    <t>SÜDOSTWAND</t>
  </si>
  <si>
    <t>Písek</t>
  </si>
  <si>
    <t>Petráč</t>
  </si>
  <si>
    <t>Levá Hrana</t>
  </si>
  <si>
    <t>Kaskádička</t>
  </si>
  <si>
    <t>Potěmkin</t>
  </si>
  <si>
    <t>Bobr</t>
  </si>
  <si>
    <t>Plachtění</t>
  </si>
  <si>
    <t>Křižovatka Snů</t>
  </si>
  <si>
    <t>Jen Jí Nešetři</t>
  </si>
  <si>
    <t>Na Vahách</t>
  </si>
  <si>
    <t>Bobrovka</t>
  </si>
  <si>
    <t>Bobřík</t>
  </si>
  <si>
    <t>Drobnůstka</t>
  </si>
  <si>
    <t>Pro Hanku</t>
  </si>
  <si>
    <t>V Kaňonu</t>
  </si>
  <si>
    <t>Německý Socialismus</t>
  </si>
  <si>
    <t>ON</t>
  </si>
  <si>
    <t>Drasťáček</t>
  </si>
  <si>
    <t>Zet</t>
  </si>
  <si>
    <t>Hop Do Díry</t>
  </si>
  <si>
    <t>Spoďák</t>
  </si>
  <si>
    <t>Štípaná</t>
  </si>
  <si>
    <t>Žebříček</t>
  </si>
  <si>
    <t>FC Mlékojedy</t>
  </si>
  <si>
    <t>Masage Vemene</t>
  </si>
  <si>
    <t>Brynza</t>
  </si>
  <si>
    <t>Dojná</t>
  </si>
  <si>
    <t>Prázdný Kýble</t>
  </si>
  <si>
    <t>Zvýšená Hemživost</t>
  </si>
  <si>
    <t>Sejra Za Ráfkem</t>
  </si>
  <si>
    <t>Honínek</t>
  </si>
  <si>
    <t>Bzunda</t>
  </si>
  <si>
    <t>Bzzz</t>
  </si>
  <si>
    <t>Ganz Weit Weg - Riss</t>
  </si>
  <si>
    <t>Kaitersberg</t>
  </si>
  <si>
    <t>Zuckerbäcker</t>
  </si>
  <si>
    <t>Femme Fatale</t>
  </si>
  <si>
    <t>Viagra</t>
  </si>
  <si>
    <t>Placebo</t>
  </si>
  <si>
    <t>Ashole In Paradies</t>
  </si>
  <si>
    <t>Wie Schnee Im Juli</t>
  </si>
  <si>
    <t>Kawuschdabärli</t>
  </si>
  <si>
    <t>Pitný režim</t>
  </si>
  <si>
    <t>Sem tam si taky dám</t>
  </si>
  <si>
    <t>Na ostro</t>
  </si>
  <si>
    <t>s</t>
  </si>
  <si>
    <t>Da Tod Vo Öttig</t>
  </si>
  <si>
    <t>Čuriladič</t>
  </si>
  <si>
    <t>Zoofil</t>
  </si>
  <si>
    <t>Perštejn</t>
  </si>
  <si>
    <t>Varianta Změn Na Staronovou</t>
  </si>
  <si>
    <t>Říční Hrana</t>
  </si>
  <si>
    <t>Mostecká Varianta</t>
  </si>
  <si>
    <t>Úniková</t>
  </si>
  <si>
    <t>San Marco</t>
  </si>
  <si>
    <t>Karlovarská Cesta</t>
  </si>
  <si>
    <t>Helemese</t>
  </si>
  <si>
    <t>Es Fällt Mir Schwer</t>
  </si>
  <si>
    <t>Drunks In The Gym</t>
  </si>
  <si>
    <t>Aquaplaning</t>
  </si>
  <si>
    <t>Cool Clean Climb</t>
  </si>
  <si>
    <t>Bullshit</t>
  </si>
  <si>
    <t>Kreuzfelsen</t>
  </si>
  <si>
    <t>Ground Zero</t>
  </si>
  <si>
    <t>Frei-GWA-Latsch'n</t>
  </si>
  <si>
    <t>Aus Die Maus</t>
  </si>
  <si>
    <t>Kuschelbär</t>
  </si>
  <si>
    <t>Bayerwald-Django</t>
  </si>
  <si>
    <t>Ashole In Paradise</t>
  </si>
  <si>
    <t>FLASH</t>
  </si>
  <si>
    <t>Pitný Režim</t>
  </si>
  <si>
    <t>Stan V Pohybu</t>
  </si>
  <si>
    <t>Sem Tam Si Taky Dám</t>
  </si>
  <si>
    <t>März</t>
  </si>
  <si>
    <t>Sonnen Schamane</t>
  </si>
  <si>
    <t>Chor Der Blöden</t>
  </si>
  <si>
    <t>LUCKENBUSER</t>
  </si>
  <si>
    <t>GWA</t>
  </si>
  <si>
    <t>Get Into Magic</t>
  </si>
  <si>
    <t>Bayerwald - Django</t>
  </si>
  <si>
    <t>Bayerův Nástup</t>
  </si>
  <si>
    <t>Lubošova Var.</t>
  </si>
  <si>
    <t>Diretissima</t>
  </si>
  <si>
    <t>Varianta Šimdy</t>
  </si>
  <si>
    <t>Hrana</t>
  </si>
  <si>
    <t>Hádanka Var.</t>
  </si>
  <si>
    <t>Jickovice</t>
  </si>
  <si>
    <t>Kosovci v koutě</t>
  </si>
  <si>
    <t>Přednostenská zahrádka</t>
  </si>
  <si>
    <t>Svatováclavská</t>
  </si>
  <si>
    <t>Psovský údolí</t>
  </si>
  <si>
    <t>Střed stěnky</t>
  </si>
  <si>
    <t>Pravá hrana</t>
  </si>
  <si>
    <t>Skalácká</t>
  </si>
  <si>
    <t>Perníková</t>
  </si>
  <si>
    <t>Vodácká</t>
  </si>
  <si>
    <t>Západní stěna</t>
  </si>
  <si>
    <t>Blue berry hill</t>
  </si>
  <si>
    <t>polinko</t>
  </si>
  <si>
    <t>rp</t>
  </si>
  <si>
    <t>tisa</t>
  </si>
  <si>
    <t>tr</t>
  </si>
  <si>
    <t>labak</t>
  </si>
  <si>
    <t>tro</t>
  </si>
  <si>
    <t>petrohrad</t>
  </si>
  <si>
    <t>rakousko</t>
  </si>
  <si>
    <t>hory</t>
  </si>
  <si>
    <t>kozelka</t>
  </si>
  <si>
    <t>skalácká</t>
  </si>
  <si>
    <t>jiříkův dech</t>
  </si>
  <si>
    <t>vodácká</t>
  </si>
  <si>
    <t>perníková</t>
  </si>
  <si>
    <t>vesela</t>
  </si>
  <si>
    <t>západní st</t>
  </si>
  <si>
    <t>varianta</t>
  </si>
  <si>
    <t>vlctejn</t>
  </si>
  <si>
    <t>přátelská</t>
  </si>
  <si>
    <t>psovské ú</t>
  </si>
  <si>
    <t>střed st</t>
  </si>
  <si>
    <t>střed st po2.</t>
  </si>
  <si>
    <t>os</t>
  </si>
  <si>
    <t>frankenjura</t>
  </si>
  <si>
    <t>písek</t>
  </si>
  <si>
    <t>Hádanka var.</t>
  </si>
  <si>
    <t>Šimdův převis</t>
  </si>
  <si>
    <t>Sbratření var.</t>
  </si>
  <si>
    <t>Ujíždějící mozek</t>
  </si>
  <si>
    <t>Údolní cesta</t>
  </si>
  <si>
    <t>Psovské údolí</t>
  </si>
  <si>
    <t>Vzdušná Spára</t>
  </si>
  <si>
    <t>Německý Socializmus</t>
  </si>
  <si>
    <t>Kiks</t>
  </si>
  <si>
    <t>Jen Ji Nešetři</t>
  </si>
  <si>
    <t>Ležák</t>
  </si>
  <si>
    <t>Vzhůru k výškám II</t>
  </si>
  <si>
    <t xml:space="preserve">Vzhůru k výškám </t>
  </si>
  <si>
    <t>Modřín</t>
  </si>
  <si>
    <t>Pomatenec</t>
  </si>
  <si>
    <t>Cígo</t>
  </si>
  <si>
    <t>Cest</t>
  </si>
  <si>
    <t>Na To Se Napijem</t>
  </si>
  <si>
    <t>Meuterei</t>
  </si>
  <si>
    <t>Gottes Vergessene Kinder</t>
  </si>
  <si>
    <t>Mondscheinknecht</t>
  </si>
  <si>
    <t>Mai Freund Da Zwerg</t>
  </si>
  <si>
    <t>Zuckerbrot Und Peitsche</t>
  </si>
  <si>
    <t>No A Osser</t>
  </si>
  <si>
    <t>Drei Wünsche Frei</t>
  </si>
  <si>
    <t>Glasscherbenviertel</t>
  </si>
  <si>
    <t>Versteckte Wand</t>
  </si>
  <si>
    <t>Erdferkel</t>
  </si>
  <si>
    <t>Nudeln Mit Pampe</t>
  </si>
  <si>
    <t>Halt´s Manl Deutschland</t>
  </si>
  <si>
    <t>Tagträumer</t>
  </si>
  <si>
    <t>Sonne, Sex Und Schnupftabak</t>
  </si>
  <si>
    <t>Peilstein</t>
  </si>
  <si>
    <t>Der letzte Walzer</t>
  </si>
  <si>
    <t>Tonnenwadl</t>
  </si>
  <si>
    <t>W</t>
  </si>
  <si>
    <t>DER STALL DES AUGIAS</t>
  </si>
  <si>
    <t>DER PHILOSOPH IM FASS</t>
  </si>
  <si>
    <t>DER SEXAPPEAL DER SIRENEN</t>
  </si>
  <si>
    <t>DAS TROJENISCHE PFERD</t>
  </si>
  <si>
    <t>TANTALUS</t>
  </si>
  <si>
    <t>E</t>
  </si>
  <si>
    <t>KLETTERKURS</t>
  </si>
  <si>
    <t>G</t>
  </si>
  <si>
    <t>WANDERFREUNDRISS</t>
  </si>
  <si>
    <t>HURRA, WIR KLEBEN NOCH</t>
  </si>
  <si>
    <t>BUCHSTEINERSTEIG</t>
  </si>
  <si>
    <t>GRILLVERSCHNEIDUNG</t>
  </si>
  <si>
    <t xml:space="preserve">DAS ORAKEL ZU DELPHI </t>
  </si>
  <si>
    <t>WIESENHATSCHER</t>
  </si>
  <si>
    <t>HEROSWEG</t>
  </si>
  <si>
    <t>LATERNDL, SONNE, MOND u. STERNDL</t>
  </si>
  <si>
    <t>NACHTLATERNDL</t>
  </si>
  <si>
    <t>LATERNDLKANTE</t>
  </si>
  <si>
    <t>T</t>
  </si>
  <si>
    <t>DIREKTE STORKAKANTE</t>
  </si>
  <si>
    <t>UNTERER KREUZELSCHREIBER</t>
  </si>
  <si>
    <t>PANIKWEG</t>
  </si>
  <si>
    <t>Sněžník</t>
  </si>
  <si>
    <t>U Rozhledny</t>
  </si>
  <si>
    <t>boulder "H"</t>
  </si>
  <si>
    <t>boulder č. 11</t>
  </si>
  <si>
    <t>Jack Herrer</t>
  </si>
  <si>
    <t>Bočman</t>
  </si>
  <si>
    <t>Embrio</t>
  </si>
  <si>
    <t>Bueno</t>
  </si>
  <si>
    <t>Hrubá Mouka</t>
  </si>
  <si>
    <t>El Chorož</t>
  </si>
  <si>
    <t>Malej šéf</t>
  </si>
  <si>
    <t>Piknik u cesty</t>
  </si>
  <si>
    <t>Rastaman</t>
  </si>
  <si>
    <t>5a</t>
  </si>
  <si>
    <t>Včtejn</t>
  </si>
  <si>
    <t>Alpinistická</t>
  </si>
  <si>
    <t>Cesta vepříků</t>
  </si>
  <si>
    <t>Rovná varianta</t>
  </si>
  <si>
    <t>Zachardova varianta</t>
  </si>
  <si>
    <t>Děravá cesta</t>
  </si>
  <si>
    <t>Lipová spára</t>
  </si>
  <si>
    <t>Sonnenplatte</t>
  </si>
  <si>
    <t>Voodoo</t>
  </si>
  <si>
    <t>Chor Der Bloden</t>
  </si>
  <si>
    <t>Sonnenschamane</t>
  </si>
  <si>
    <t>Wintergrun</t>
  </si>
  <si>
    <t>Stressfrei(direkte variante)</t>
  </si>
  <si>
    <t>Herbststurm</t>
  </si>
  <si>
    <t>Desater Area</t>
  </si>
  <si>
    <t>Bayerwald</t>
  </si>
  <si>
    <t>Na to se napijem</t>
  </si>
  <si>
    <t>Zuker Brot Peitsche</t>
  </si>
  <si>
    <t>Mei Freund Da Zwerg</t>
  </si>
  <si>
    <t>Mandschneinknecht</t>
  </si>
  <si>
    <t>Dolomity</t>
  </si>
  <si>
    <t>Tofana di Rozes</t>
  </si>
  <si>
    <t>Jižní stěna, 1.pilíř L1</t>
  </si>
  <si>
    <t>Jižní stěna, 1.pilíř L2</t>
  </si>
  <si>
    <t>Jižní stěna, 1.pilíř L3</t>
  </si>
  <si>
    <t>Jižní stěna, 1.pilíř L4</t>
  </si>
  <si>
    <t>Jižní stěna, 1.pilíř L5</t>
  </si>
  <si>
    <t>Jižní stěna, 1.pilíř L6</t>
  </si>
  <si>
    <t>Jižní stěna, 1.pilíř L7</t>
  </si>
  <si>
    <t>Jižní stěna, 1.pilíř L8</t>
  </si>
  <si>
    <t>Jižní stěna, 1.pilíř L9</t>
  </si>
  <si>
    <t>Jižní stěna, 1.pilíř L10</t>
  </si>
  <si>
    <t>Jižní stěna, 1.pilíř L11</t>
  </si>
  <si>
    <t>Jižní stěna, 1.pilíř L12</t>
  </si>
  <si>
    <t>Jižní stěna, 1.pilíř L13</t>
  </si>
  <si>
    <t>Jižní stěna, 1.pilíř L14</t>
  </si>
  <si>
    <t>Torre Quarta Bassa</t>
  </si>
  <si>
    <t>Via Normale L1</t>
  </si>
  <si>
    <t>Torre Lusy</t>
  </si>
  <si>
    <t>Via Lusy Pompanin L1</t>
  </si>
  <si>
    <t>Via Lusy Pompanin L2</t>
  </si>
  <si>
    <t>Via Lusy Pompanin L3</t>
  </si>
  <si>
    <t>Via Lusy Pompanin L4</t>
  </si>
  <si>
    <t>Via Lusy Pompanin L5</t>
  </si>
  <si>
    <t>Via normale - pravá var. L1</t>
  </si>
  <si>
    <t>Via normale - pravá var. L2</t>
  </si>
  <si>
    <t>První pilíř, jižní hrana L1</t>
  </si>
  <si>
    <t>První pilíř, jižní hrana L2</t>
  </si>
  <si>
    <t>První pilíř, jižní hrana L3</t>
  </si>
  <si>
    <t>První pilíř, jižní hrana L4</t>
  </si>
  <si>
    <t>První pilíř, jižní hrana L5</t>
  </si>
  <si>
    <t>První pilíř, jižní hrana L6</t>
  </si>
  <si>
    <t>První pilíř, jižní hrana L7</t>
  </si>
  <si>
    <t>První pilíř, jižní hrana L8</t>
  </si>
  <si>
    <t>První pilíř, jižní hrana L9</t>
  </si>
  <si>
    <t>První pilíř, jižní hrana L10</t>
  </si>
  <si>
    <t>První pilíř, jižní hrana L11</t>
  </si>
  <si>
    <t>První pilíř, jižní hrana L12</t>
  </si>
  <si>
    <t>První pilíř, jižní hrana L13</t>
  </si>
  <si>
    <t>První pilíř, jižní hrana L14</t>
  </si>
  <si>
    <t>Lelo's</t>
  </si>
  <si>
    <t>Torre Trephor</t>
  </si>
  <si>
    <t>plotnou na zříc. blok</t>
  </si>
  <si>
    <t>LANG, ABER DREICKIG</t>
  </si>
  <si>
    <t>WINTERSPECK</t>
  </si>
  <si>
    <t>SUDOSTWAND</t>
  </si>
  <si>
    <t>Chor der Bloden</t>
  </si>
  <si>
    <t>Frei- GWA…</t>
  </si>
  <si>
    <t>Paklenica</t>
  </si>
  <si>
    <t>Wiener wurstchen</t>
  </si>
  <si>
    <t>Auhe</t>
  </si>
  <si>
    <t>Zuna</t>
  </si>
  <si>
    <t>Zajcek</t>
  </si>
  <si>
    <t>Zava</t>
  </si>
  <si>
    <t>Nasti put</t>
  </si>
  <si>
    <t>La Bamba</t>
  </si>
  <si>
    <t>H.S.V.</t>
  </si>
  <si>
    <t>Zubatac</t>
  </si>
  <si>
    <t>Morgenspaziergang</t>
  </si>
  <si>
    <t>Vuga</t>
  </si>
  <si>
    <t>Kos</t>
  </si>
  <si>
    <t>Orao</t>
  </si>
  <si>
    <t>Orada</t>
  </si>
  <si>
    <t>Siebenschlafer</t>
  </si>
  <si>
    <t>Sjeverno rebro L1</t>
  </si>
  <si>
    <t>Sjeverno rebro L2</t>
  </si>
  <si>
    <t>Sjeverno rebro L3</t>
  </si>
  <si>
    <t>Sjeverno rebro L4</t>
  </si>
  <si>
    <t>Sjeverno rebro L5</t>
  </si>
  <si>
    <t>Celjski stup L1</t>
  </si>
  <si>
    <t>Celjski stup L2</t>
  </si>
  <si>
    <t>Celjski stup L3</t>
  </si>
  <si>
    <t>Celjski stup L4</t>
  </si>
  <si>
    <t>Aprílová Cesta</t>
  </si>
  <si>
    <t>Hurá Na Draka</t>
  </si>
  <si>
    <t>Pakárna</t>
  </si>
  <si>
    <t>Bonus</t>
  </si>
  <si>
    <t>Trojice</t>
  </si>
  <si>
    <t>Žďár U Rokycan</t>
  </si>
  <si>
    <t>Nedělní</t>
  </si>
  <si>
    <t>Velký Oltář</t>
  </si>
  <si>
    <t>Deštivá</t>
  </si>
  <si>
    <t>Mrazivá</t>
  </si>
  <si>
    <t>Západní Stěnka</t>
  </si>
  <si>
    <t>Cyklistická</t>
  </si>
  <si>
    <t>Údolní Spára</t>
  </si>
  <si>
    <t>frankenjura4.dimensionna gut</t>
  </si>
  <si>
    <t>af</t>
  </si>
  <si>
    <t>4.dimesion</t>
  </si>
  <si>
    <t>in der bewegung</t>
  </si>
  <si>
    <t>4. dimension</t>
  </si>
  <si>
    <t>vier gewibnt</t>
  </si>
  <si>
    <t>marintaler</t>
  </si>
  <si>
    <t>hasenfus</t>
  </si>
  <si>
    <t>saftfeld</t>
  </si>
  <si>
    <t>airbag</t>
  </si>
  <si>
    <t>wounded knee</t>
  </si>
  <si>
    <t>bladerunnet</t>
  </si>
  <si>
    <t>andy</t>
  </si>
  <si>
    <t>radyne</t>
  </si>
  <si>
    <t>frankejura</t>
  </si>
  <si>
    <t>Hartensteiner Wand</t>
  </si>
  <si>
    <t>Vierzigjahrigen Riss</t>
  </si>
  <si>
    <t>Trimmpfad</t>
  </si>
  <si>
    <t>Mams Boy Direkt</t>
  </si>
  <si>
    <t>Abkurzer</t>
  </si>
  <si>
    <t>Starenfels</t>
  </si>
  <si>
    <t>Stairway to Heaven</t>
  </si>
  <si>
    <t>Schatten</t>
  </si>
  <si>
    <t>Rotrunner</t>
  </si>
  <si>
    <t>Thermik</t>
  </si>
  <si>
    <t>Licht</t>
  </si>
  <si>
    <t>Sella</t>
  </si>
  <si>
    <t>Erste Sellaturm</t>
  </si>
  <si>
    <t>Trenker L1</t>
  </si>
  <si>
    <t>Trenker L2</t>
  </si>
  <si>
    <t>Trenker L3</t>
  </si>
  <si>
    <t>Trenker L4</t>
  </si>
  <si>
    <t>Trenker L5</t>
  </si>
  <si>
    <t>Trenker L6</t>
  </si>
  <si>
    <t>Trenker L7</t>
  </si>
  <si>
    <t>Skalky u sedla</t>
  </si>
  <si>
    <t>Iride</t>
  </si>
  <si>
    <t>Malpe</t>
  </si>
  <si>
    <t>Arco</t>
  </si>
  <si>
    <t>Cima alle Coste</t>
  </si>
  <si>
    <t>Nuvole Bianche L1</t>
  </si>
  <si>
    <t>Nuvole Bianche L2</t>
  </si>
  <si>
    <t>Nuvole Bianche L3</t>
  </si>
  <si>
    <t>Nuvole Bianche L4</t>
  </si>
  <si>
    <t>Nuvole Bianche L5</t>
  </si>
  <si>
    <t>Nuvole Bianche L6</t>
  </si>
  <si>
    <t>Nuvole Bianche L7</t>
  </si>
  <si>
    <t>Nuvole Bianche L8</t>
  </si>
  <si>
    <t>Nuvole Bianche L9</t>
  </si>
  <si>
    <t>Nuvole Bianche L10</t>
  </si>
  <si>
    <t>Pian dela Paia - Il Transatlantico</t>
  </si>
  <si>
    <t>Il Delta di Venere L1</t>
  </si>
  <si>
    <t>Il Delta di Venere L2</t>
  </si>
  <si>
    <t>Il Delta di Venere L3</t>
  </si>
  <si>
    <t>Il Delta di Venere L4</t>
  </si>
  <si>
    <t>Il Delta di Venere L5</t>
  </si>
  <si>
    <t>Fruit and Vegetable L1</t>
  </si>
  <si>
    <t>La Gola - Il Tornante</t>
  </si>
  <si>
    <t>Globus Mundi</t>
  </si>
  <si>
    <t xml:space="preserve">Paccoman </t>
  </si>
  <si>
    <t>Prima Torre Di Sella</t>
  </si>
  <si>
    <t>Tissi</t>
  </si>
  <si>
    <t>2-</t>
  </si>
  <si>
    <t>Irene</t>
  </si>
  <si>
    <t>Sarcatal</t>
  </si>
  <si>
    <t>Cima Alle Coste</t>
  </si>
  <si>
    <t>Via Transeamus</t>
  </si>
  <si>
    <t>Piccolo Dain</t>
  </si>
  <si>
    <t>Amazonia</t>
  </si>
  <si>
    <t>La Gola</t>
  </si>
  <si>
    <t>Paccoman</t>
  </si>
  <si>
    <t xml:space="preserve">Dottore livore </t>
  </si>
  <si>
    <t>Gigolova Cesta</t>
  </si>
  <si>
    <t>Zdar u Rokycan</t>
  </si>
  <si>
    <t>Velky oltar</t>
  </si>
  <si>
    <t>Cyklisticka</t>
  </si>
  <si>
    <t>Udolni spara</t>
  </si>
  <si>
    <t>Zapadni stenka</t>
  </si>
  <si>
    <t>Nedelni</t>
  </si>
  <si>
    <t>Destiva</t>
  </si>
  <si>
    <t>Polinko</t>
  </si>
  <si>
    <t>Zdencina</t>
  </si>
  <si>
    <t>Cesta pratel zehu</t>
  </si>
  <si>
    <t>Gigolova cesta</t>
  </si>
  <si>
    <t>Zlatokop</t>
  </si>
  <si>
    <t>Hrůzostrašná</t>
  </si>
  <si>
    <t>Pomatení Smyslů</t>
  </si>
  <si>
    <t>Parťácká</t>
  </si>
  <si>
    <t>Cesta Přátel Žehu</t>
  </si>
  <si>
    <t>Dušičková</t>
  </si>
  <si>
    <t>Na Ostro</t>
  </si>
  <si>
    <t>Roviste</t>
  </si>
  <si>
    <t>El Krakonos</t>
  </si>
  <si>
    <t>Davny touhy</t>
  </si>
  <si>
    <t>Vltavska</t>
  </si>
  <si>
    <t>Maly dny</t>
  </si>
  <si>
    <t>Hafty</t>
  </si>
  <si>
    <t>Vzdusny Holciny</t>
  </si>
  <si>
    <t>Ozzmosis</t>
  </si>
  <si>
    <t>Cerne bricho</t>
  </si>
  <si>
    <t>Roviště</t>
  </si>
  <si>
    <t>Předloktí Pepka Nám.</t>
  </si>
  <si>
    <t>Černé Břicho</t>
  </si>
  <si>
    <t>Vzdušný Holčiny</t>
  </si>
  <si>
    <t>Temně Mele Mlýn</t>
  </si>
  <si>
    <t>Velrybářská Výprava</t>
  </si>
  <si>
    <t>Novoroční Cesta</t>
  </si>
  <si>
    <t>Flash</t>
  </si>
  <si>
    <t>Nová cesta</t>
  </si>
  <si>
    <t>Mraziva</t>
  </si>
  <si>
    <t>Oblíbený Koutek</t>
  </si>
  <si>
    <t>Věšáček</t>
  </si>
  <si>
    <t>Valcha</t>
  </si>
  <si>
    <t>SOLO</t>
  </si>
  <si>
    <t>Normalweg</t>
  </si>
  <si>
    <t>Wintergrün</t>
  </si>
  <si>
    <t>Kini Vom Kaitersberg</t>
  </si>
  <si>
    <t>Fetter Horst</t>
  </si>
  <si>
    <t>Kleine Freiheit</t>
  </si>
  <si>
    <t>POSTBOLENWEG</t>
  </si>
  <si>
    <t>Sudwand-verschneidung</t>
  </si>
  <si>
    <t>Jitřenka</t>
  </si>
  <si>
    <t>Tisá</t>
  </si>
  <si>
    <t>Cesta Smíchu</t>
  </si>
  <si>
    <t>Východní Cesta - Sť. Major</t>
  </si>
  <si>
    <t>Kořenová</t>
  </si>
  <si>
    <t>Tisá- Velké Stěny</t>
  </si>
  <si>
    <t>Pomlázka</t>
  </si>
  <si>
    <t>Tisá-Věže Za Cestou</t>
  </si>
  <si>
    <t>Jihozápadní Hrana</t>
  </si>
  <si>
    <t>Vykropená hlava</t>
  </si>
  <si>
    <t>Hádavá varianta</t>
  </si>
  <si>
    <t>Labák-levý Břeh</t>
  </si>
  <si>
    <t>Bílá vdova</t>
  </si>
  <si>
    <t>Růstový Hormon</t>
  </si>
  <si>
    <t>Fotbalové Klání</t>
  </si>
  <si>
    <t>R.U.R.</t>
  </si>
  <si>
    <t>Hřbitovní Kvítí</t>
  </si>
  <si>
    <t>Po Třech Sudech</t>
  </si>
  <si>
    <t>Tr</t>
  </si>
  <si>
    <t>Loupensko</t>
  </si>
  <si>
    <t>Tachovská</t>
  </si>
  <si>
    <t xml:space="preserve">LEVÁ CESTA </t>
  </si>
  <si>
    <t xml:space="preserve">ORLÍ CESTA </t>
  </si>
  <si>
    <t xml:space="preserve">PRAVÁ CESTA </t>
  </si>
  <si>
    <t>Inkvizitor</t>
  </si>
  <si>
    <t>Rekreace</t>
  </si>
  <si>
    <t>Přestavba</t>
  </si>
  <si>
    <t>Honzova Cesta - Var.</t>
  </si>
  <si>
    <t>Pravá Cesta</t>
  </si>
  <si>
    <t>Vltavská</t>
  </si>
  <si>
    <t>Palmovka</t>
  </si>
  <si>
    <t>Lásky Jedné Plavovlásky</t>
  </si>
  <si>
    <t>Pověste Ho Vejš</t>
  </si>
  <si>
    <t>Cesta BSP</t>
  </si>
  <si>
    <t>Cesta Asociálů</t>
  </si>
  <si>
    <t>Ohnesuki</t>
  </si>
  <si>
    <t>Vlastizpitec</t>
  </si>
  <si>
    <t>Babagliding</t>
  </si>
  <si>
    <t>Česká Cesta</t>
  </si>
  <si>
    <t>Zlatá Horečka</t>
  </si>
  <si>
    <t>Věčné Plameny</t>
  </si>
  <si>
    <t>Tisá - Modřín</t>
  </si>
  <si>
    <t>Centrál</t>
  </si>
  <si>
    <t>Hodinová Hrana</t>
  </si>
  <si>
    <t>Stěnka U Péra</t>
  </si>
  <si>
    <t>Koutek</t>
  </si>
  <si>
    <t>Ramboule</t>
  </si>
  <si>
    <t>Hrankoule</t>
  </si>
  <si>
    <t>Vpravo Hleď</t>
  </si>
  <si>
    <t>Bombónek</t>
  </si>
  <si>
    <t>Hrana Stěnky</t>
  </si>
  <si>
    <t>Přání</t>
  </si>
  <si>
    <t>Ladička</t>
  </si>
  <si>
    <t>Ramblayz</t>
  </si>
  <si>
    <t>Prsátko</t>
  </si>
  <si>
    <t>Do Krokýta</t>
  </si>
  <si>
    <t>Náhul</t>
  </si>
  <si>
    <t>Zapaž</t>
  </si>
  <si>
    <t>Divno Tah</t>
  </si>
  <si>
    <t>Trhlinkou</t>
  </si>
  <si>
    <t>Direct</t>
  </si>
  <si>
    <t>Napínáček</t>
  </si>
  <si>
    <t>Hranka</t>
  </si>
  <si>
    <t>Špendlík</t>
  </si>
  <si>
    <t>High Hranka</t>
  </si>
  <si>
    <t>High Stěnka</t>
  </si>
  <si>
    <t>Z Převísku</t>
  </si>
  <si>
    <t>Volovina</t>
  </si>
  <si>
    <t>Franta Obouboule</t>
  </si>
  <si>
    <t>Na Chalupu</t>
  </si>
  <si>
    <t>Jetřichovice</t>
  </si>
  <si>
    <t>Stěnka</t>
  </si>
  <si>
    <t>Mahá Mantra</t>
  </si>
  <si>
    <t>Tramtadá</t>
  </si>
  <si>
    <t>Přes Přílep</t>
  </si>
  <si>
    <t>Deprese</t>
  </si>
  <si>
    <t>Fugasův Přelud</t>
  </si>
  <si>
    <t>Erichův Sloup</t>
  </si>
  <si>
    <t>Lída</t>
  </si>
  <si>
    <t>Dej Si Dolejt</t>
  </si>
  <si>
    <t>Siráno</t>
  </si>
  <si>
    <t>Teta Na Hlídání</t>
  </si>
  <si>
    <t>Óper</t>
  </si>
  <si>
    <t>Podbaba</t>
  </si>
  <si>
    <t>Traverz</t>
  </si>
  <si>
    <t>Sid</t>
  </si>
  <si>
    <t>Meny</t>
  </si>
  <si>
    <t>Honzova cesta - var.</t>
  </si>
  <si>
    <t>Odvážná cesta</t>
  </si>
  <si>
    <t>Zwudawurzn</t>
  </si>
  <si>
    <t>Sunshine</t>
  </si>
  <si>
    <t>Drahdiwaberl</t>
  </si>
  <si>
    <t>Alter Westwand</t>
  </si>
  <si>
    <t>HAFTY</t>
  </si>
  <si>
    <t>DEJ SI DOLEJT</t>
  </si>
  <si>
    <t>HŘBITOVNÍ KAMENY - KAMENNÉ SRDCE</t>
  </si>
  <si>
    <t>LALA</t>
  </si>
  <si>
    <t>POU</t>
  </si>
  <si>
    <t>6a</t>
  </si>
  <si>
    <t>SID</t>
  </si>
  <si>
    <t>5c</t>
  </si>
  <si>
    <t>TRAVERZ</t>
  </si>
  <si>
    <t>6b</t>
  </si>
  <si>
    <t>MENY</t>
  </si>
  <si>
    <t>HŘBITOVNÍ KAMENY - DALAMÁNEK</t>
  </si>
  <si>
    <t>PODBABA</t>
  </si>
  <si>
    <t>HŘBITOVNÍ KAMENY - PLACHTA</t>
  </si>
  <si>
    <t>ÓPER</t>
  </si>
  <si>
    <t>TETA NA HLÍDÁNÍ</t>
  </si>
  <si>
    <t>Laster Pflaster</t>
  </si>
  <si>
    <t>Herzbluatbloden</t>
  </si>
  <si>
    <t>Salzhaus</t>
  </si>
  <si>
    <t>Bewegte Tage</t>
  </si>
  <si>
    <t>Warmduscher</t>
  </si>
  <si>
    <t>Sautreiber Riss</t>
  </si>
  <si>
    <t>Mallorca</t>
  </si>
  <si>
    <t>Cala Magraner</t>
  </si>
  <si>
    <t>? - Č. 11 - Right</t>
  </si>
  <si>
    <t>? - Č. 2 - Right</t>
  </si>
  <si>
    <t>? - Č. 3 - Right</t>
  </si>
  <si>
    <t>? - Č. 8 - Middle</t>
  </si>
  <si>
    <t>? - Č. 8 - Right</t>
  </si>
  <si>
    <t>? - Č. 10 - Right</t>
  </si>
  <si>
    <t>? - Č. 9 - Right</t>
  </si>
  <si>
    <t>? - Č. 7 - Right</t>
  </si>
  <si>
    <t>? - Č. 6 - Middle</t>
  </si>
  <si>
    <t>? - Č. 4 - Middle</t>
  </si>
  <si>
    <t>? - Č. 7 - Middle</t>
  </si>
  <si>
    <t>Spitzer Turm</t>
  </si>
  <si>
    <t>Alter Weg</t>
  </si>
  <si>
    <t>Shiva</t>
  </si>
  <si>
    <t>Whisky Bar</t>
  </si>
  <si>
    <t>Moonlight</t>
  </si>
  <si>
    <t>Diplomka</t>
  </si>
  <si>
    <t>Krajní Cesta</t>
  </si>
  <si>
    <t>Logisch</t>
  </si>
  <si>
    <t>Falscher Höhleneingang</t>
  </si>
  <si>
    <t>Direkter Dolinenpfeiler</t>
  </si>
  <si>
    <t>Weg Des Paukers</t>
  </si>
  <si>
    <t>Geil Und Brüchig</t>
  </si>
  <si>
    <t>Action Perfect</t>
  </si>
  <si>
    <t>Fight Graffiti</t>
  </si>
  <si>
    <t>Giftzwerg</t>
  </si>
  <si>
    <t>Windkraft</t>
  </si>
  <si>
    <t>Altfränkischer</t>
  </si>
  <si>
    <t>dolinen...</t>
  </si>
  <si>
    <t>Rechter Spion</t>
  </si>
  <si>
    <t>Höhlenbär</t>
  </si>
  <si>
    <t>schlossbergwande</t>
  </si>
  <si>
    <t>Dezentraler Energiepfad</t>
  </si>
  <si>
    <t>Eppelein</t>
  </si>
  <si>
    <t>Pfeffersack</t>
  </si>
  <si>
    <t>schlosszwergwand</t>
  </si>
  <si>
    <t>Frühstück Im Treibhaus</t>
  </si>
  <si>
    <t>Danny De Vito</t>
  </si>
  <si>
    <t>Alf</t>
  </si>
  <si>
    <t>christinenwand</t>
  </si>
  <si>
    <t>Verbotene Früchte</t>
  </si>
  <si>
    <t>rabenstein</t>
  </si>
  <si>
    <t>kammer</t>
  </si>
  <si>
    <t>The Shield</t>
  </si>
  <si>
    <t>Blitzkrieg</t>
  </si>
  <si>
    <t>Startschuss</t>
  </si>
  <si>
    <t>Traumpfeiler</t>
  </si>
  <si>
    <t>Schweine Im Weltall</t>
  </si>
  <si>
    <t>Windhose</t>
  </si>
  <si>
    <t>Brüchig &amp; Genehmigt</t>
  </si>
  <si>
    <t>Muffige Schuppe</t>
  </si>
  <si>
    <t>???</t>
  </si>
  <si>
    <t>ALTER WEG</t>
  </si>
  <si>
    <t>Vier Gewinnt</t>
  </si>
  <si>
    <t>SONNENKONIG</t>
  </si>
  <si>
    <t>Lang hi</t>
  </si>
  <si>
    <t>Siebenschläfer</t>
  </si>
  <si>
    <t>13.10.2007</t>
  </si>
  <si>
    <t>12.10.2007</t>
  </si>
  <si>
    <t>16.09.2007</t>
  </si>
  <si>
    <t>Tomova</t>
  </si>
  <si>
    <t>Dvanáctihodinovka</t>
  </si>
  <si>
    <t>Hádanka</t>
  </si>
  <si>
    <t>Mondschneinknecht</t>
  </si>
  <si>
    <t>Ganz weit weg- Riss</t>
  </si>
  <si>
    <t>Salzhas</t>
  </si>
  <si>
    <t>Dračí stěna</t>
  </si>
  <si>
    <t>Poslední kovboj</t>
  </si>
  <si>
    <t>El krakonoš</t>
  </si>
  <si>
    <t>Dávný touhy</t>
  </si>
  <si>
    <t>Emanovy zahrádky</t>
  </si>
  <si>
    <t>Ostkannte</t>
  </si>
  <si>
    <t>Schweine im Weltall</t>
  </si>
  <si>
    <t>Listopadová</t>
  </si>
  <si>
    <t>Osp 88</t>
  </si>
  <si>
    <t>Blážina stěna</t>
  </si>
  <si>
    <t>Blackman</t>
  </si>
  <si>
    <t>Brouci</t>
  </si>
  <si>
    <t>9+</t>
  </si>
  <si>
    <t>Lužanská</t>
  </si>
  <si>
    <t>Baldurova jehla</t>
  </si>
  <si>
    <t>Západní hrana</t>
  </si>
  <si>
    <t>Vánoční</t>
  </si>
  <si>
    <t>lehká 1</t>
  </si>
  <si>
    <t>lehká 2</t>
  </si>
  <si>
    <t>lehká 3</t>
  </si>
  <si>
    <t>lehká 4</t>
  </si>
  <si>
    <t>lehká 5</t>
  </si>
  <si>
    <t>lehká 6</t>
  </si>
  <si>
    <t>lehká 7</t>
  </si>
  <si>
    <t>lehká 8</t>
  </si>
  <si>
    <t>lehká 9</t>
  </si>
  <si>
    <t>lehká 10</t>
  </si>
  <si>
    <t>lehká 11</t>
  </si>
  <si>
    <t>lehká 12</t>
  </si>
  <si>
    <t>lehká 13</t>
  </si>
  <si>
    <t>lehká 14</t>
  </si>
  <si>
    <t>lehká 15</t>
  </si>
  <si>
    <t>lehká 16</t>
  </si>
  <si>
    <t>lehká 17</t>
  </si>
  <si>
    <t>lehká 18</t>
  </si>
  <si>
    <t>lehká 19</t>
  </si>
  <si>
    <t>lehká 20</t>
  </si>
  <si>
    <t>lehká 21</t>
  </si>
  <si>
    <t>lehká 22</t>
  </si>
  <si>
    <t>lehká 23</t>
  </si>
  <si>
    <t>lehká 24</t>
  </si>
  <si>
    <t>Převod</t>
  </si>
  <si>
    <t>Best OS</t>
  </si>
  <si>
    <t>Dračí hřeben - sever</t>
  </si>
  <si>
    <t>Nová Cesta</t>
  </si>
  <si>
    <t>??</t>
  </si>
  <si>
    <t>Ostružinová</t>
  </si>
  <si>
    <t>Cesta Omylů</t>
  </si>
  <si>
    <t>Hřebínkem Od Věžičky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</si>
</sst>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Arial CE"/>
      <family val="0"/>
    </font>
    <font>
      <u val="single"/>
      <sz val="10"/>
      <color indexed="8"/>
      <name val="Arial CE"/>
      <family val="0"/>
    </font>
    <font>
      <sz val="10"/>
      <color indexed="8"/>
      <name val="Arial CE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hidden="1"/>
    </xf>
    <xf numFmtId="164" fontId="0" fillId="0" borderId="1" xfId="0" applyNumberFormat="1" applyBorder="1" applyAlignment="1" applyProtection="1">
      <alignment/>
      <protection hidden="1"/>
    </xf>
    <xf numFmtId="49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69" fontId="0" fillId="0" borderId="1" xfId="0" applyNumberFormat="1" applyBorder="1" applyAlignment="1" applyProtection="1">
      <alignment horizontal="right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16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/>
    </xf>
    <xf numFmtId="0" fontId="0" fillId="3" borderId="1" xfId="0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left"/>
      <protection hidden="1"/>
    </xf>
    <xf numFmtId="164" fontId="0" fillId="4" borderId="1" xfId="0" applyNumberFormat="1" applyFill="1" applyBorder="1" applyAlignment="1" applyProtection="1">
      <alignment/>
      <protection hidden="1"/>
    </xf>
    <xf numFmtId="164" fontId="0" fillId="5" borderId="1" xfId="0" applyNumberFormat="1" applyFill="1" applyBorder="1" applyAlignment="1" applyProtection="1">
      <alignment/>
      <protection hidden="1"/>
    </xf>
    <xf numFmtId="164" fontId="0" fillId="6" borderId="1" xfId="0" applyNumberFormat="1" applyFill="1" applyBorder="1" applyAlignment="1" applyProtection="1">
      <alignment/>
      <protection hidden="1"/>
    </xf>
    <xf numFmtId="170" fontId="0" fillId="0" borderId="0" xfId="0" applyNumberFormat="1" applyAlignment="1">
      <alignment/>
    </xf>
    <xf numFmtId="3" fontId="0" fillId="0" borderId="1" xfId="0" applyNumberFormat="1" applyBorder="1" applyAlignment="1" applyProtection="1">
      <alignment horizontal="right"/>
      <protection hidden="1"/>
    </xf>
    <xf numFmtId="0" fontId="0" fillId="7" borderId="1" xfId="0" applyFill="1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169" fontId="0" fillId="0" borderId="0" xfId="0" applyNumberFormat="1" applyAlignment="1">
      <alignment/>
    </xf>
    <xf numFmtId="16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/>
    </xf>
    <xf numFmtId="164" fontId="0" fillId="0" borderId="1" xfId="0" applyNumberFormat="1" applyBorder="1" applyAlignment="1" applyProtection="1">
      <alignment horizontal="left"/>
      <protection hidden="1"/>
    </xf>
    <xf numFmtId="0" fontId="0" fillId="0" borderId="1" xfId="0" applyFill="1" applyBorder="1" applyAlignment="1" applyProtection="1">
      <alignment horizontal="left"/>
      <protection hidden="1"/>
    </xf>
    <xf numFmtId="0" fontId="2" fillId="3" borderId="1" xfId="0" applyFont="1" applyFill="1" applyBorder="1" applyAlignment="1">
      <alignment/>
    </xf>
    <xf numFmtId="0" fontId="0" fillId="9" borderId="1" xfId="0" applyFill="1" applyBorder="1" applyAlignment="1" applyProtection="1">
      <alignment horizontal="center"/>
      <protection hidden="1"/>
    </xf>
    <xf numFmtId="0" fontId="0" fillId="10" borderId="1" xfId="0" applyFill="1" applyBorder="1" applyAlignment="1" applyProtection="1">
      <alignment horizontal="center"/>
      <protection hidden="1"/>
    </xf>
    <xf numFmtId="0" fontId="0" fillId="11" borderId="1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/>
    </xf>
    <xf numFmtId="0" fontId="2" fillId="12" borderId="1" xfId="0" applyFont="1" applyFill="1" applyBorder="1" applyAlignment="1">
      <alignment/>
    </xf>
    <xf numFmtId="0" fontId="2" fillId="13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5" fillId="10" borderId="1" xfId="0" applyFont="1" applyFill="1" applyBorder="1" applyAlignment="1" applyProtection="1">
      <alignment horizontal="left"/>
      <protection hidden="1"/>
    </xf>
    <xf numFmtId="164" fontId="6" fillId="0" borderId="1" xfId="0" applyNumberFormat="1" applyFont="1" applyBorder="1" applyAlignment="1" applyProtection="1">
      <alignment/>
      <protection hidden="1"/>
    </xf>
    <xf numFmtId="0" fontId="6" fillId="0" borderId="1" xfId="17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4" fontId="6" fillId="0" borderId="1" xfId="0" applyNumberFormat="1" applyFont="1" applyBorder="1" applyAlignment="1">
      <alignment/>
    </xf>
    <xf numFmtId="164" fontId="6" fillId="0" borderId="1" xfId="0" applyNumberFormat="1" applyFont="1" applyFill="1" applyBorder="1" applyAlignment="1" applyProtection="1">
      <alignment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>
      <alignment/>
    </xf>
    <xf numFmtId="164" fontId="0" fillId="0" borderId="1" xfId="0" applyNumberFormat="1" applyFill="1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1" xfId="0" applyFill="1" applyBorder="1" applyAlignment="1" applyProtection="1">
      <alignment horizontal="center"/>
      <protection hidden="1"/>
    </xf>
    <xf numFmtId="169" fontId="0" fillId="14" borderId="1" xfId="0" applyNumberFormat="1" applyFill="1" applyBorder="1" applyAlignment="1" applyProtection="1">
      <alignment horizontal="right"/>
      <protection hidden="1"/>
    </xf>
    <xf numFmtId="0" fontId="0" fillId="14" borderId="1" xfId="0" applyFill="1" applyBorder="1" applyAlignment="1" applyProtection="1">
      <alignment/>
      <protection hidden="1"/>
    </xf>
    <xf numFmtId="0" fontId="6" fillId="0" borderId="1" xfId="0" applyNumberFormat="1" applyFont="1" applyBorder="1" applyAlignment="1">
      <alignment horizontal="center"/>
    </xf>
    <xf numFmtId="0" fontId="2" fillId="11" borderId="1" xfId="0" applyFon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164" fontId="6" fillId="0" borderId="1" xfId="0" applyNumberFormat="1" applyFont="1" applyBorder="1" applyAlignment="1" applyProtection="1">
      <alignment horizontal="center"/>
      <protection hidden="1"/>
    </xf>
    <xf numFmtId="0" fontId="7" fillId="0" borderId="1" xfId="17" applyFont="1" applyBorder="1" applyAlignment="1">
      <alignment/>
    </xf>
    <xf numFmtId="0" fontId="8" fillId="0" borderId="1" xfId="17" applyFont="1" applyBorder="1" applyAlignment="1">
      <alignment/>
    </xf>
    <xf numFmtId="0" fontId="7" fillId="0" borderId="2" xfId="17" applyFont="1" applyBorder="1" applyAlignment="1">
      <alignment/>
    </xf>
    <xf numFmtId="164" fontId="6" fillId="0" borderId="2" xfId="0" applyNumberFormat="1" applyFont="1" applyBorder="1" applyAlignment="1" applyProtection="1">
      <alignment/>
      <protection hidden="1"/>
    </xf>
    <xf numFmtId="164" fontId="0" fillId="0" borderId="1" xfId="0" applyNumberFormat="1" applyFill="1" applyBorder="1" applyAlignment="1" applyProtection="1">
      <alignment horizontal="left"/>
      <protection hidden="1"/>
    </xf>
    <xf numFmtId="0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64" fontId="6" fillId="0" borderId="1" xfId="0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ont>
        <color auto="1"/>
      </font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lezec.cz/cesty.php?csek=5ae16d65636be12056ec9eh&amp;cobl=4b6f7a656c6b61h" TargetMode="External" /><Relationship Id="rId2" Type="http://schemas.openxmlformats.org/officeDocument/2006/relationships/hyperlink" Target="http://www.lezec.cz/cesty.php?csek=44766f6a6872616eh&amp;cobl=546973e12d204d616ce9205374ec6e79h" TargetMode="External" /><Relationship Id="rId3" Type="http://schemas.openxmlformats.org/officeDocument/2006/relationships/hyperlink" Target="http://www.lezec.cz/cesty.php?csek=44766f6a6872616eh&amp;cobl=546973e12d204d616ce9205374ec6e79h" TargetMode="External" /><Relationship Id="rId4" Type="http://schemas.openxmlformats.org/officeDocument/2006/relationships/hyperlink" Target="http://www.lezec.cz/cesta.php?key=6610" TargetMode="External" /><Relationship Id="rId5" Type="http://schemas.openxmlformats.org/officeDocument/2006/relationships/hyperlink" Target="http://www.lezec.cz/cesta.php?key=4765" TargetMode="External" /><Relationship Id="rId6" Type="http://schemas.openxmlformats.org/officeDocument/2006/relationships/hyperlink" Target="http://www.lezec.cz/cesta.php?key=3130" TargetMode="External" /><Relationship Id="rId7" Type="http://schemas.openxmlformats.org/officeDocument/2006/relationships/hyperlink" Target="http://www.lezec.cz/cesta.php?key=37688" TargetMode="External" /><Relationship Id="rId8" Type="http://schemas.openxmlformats.org/officeDocument/2006/relationships/hyperlink" Target="http://www.lezec.cz/cesta.php?key=1006" TargetMode="External" /><Relationship Id="rId9" Type="http://schemas.openxmlformats.org/officeDocument/2006/relationships/hyperlink" Target="http://www.lezec.cz/cesta.php?key=392" TargetMode="External" /><Relationship Id="rId10" Type="http://schemas.openxmlformats.org/officeDocument/2006/relationships/hyperlink" Target="http://www.lezec.cz/cesta.php?key=391" TargetMode="External" /><Relationship Id="rId11" Type="http://schemas.openxmlformats.org/officeDocument/2006/relationships/hyperlink" Target="http://www.lezec.cz/cesta.php?key=398" TargetMode="External" /><Relationship Id="rId12" Type="http://schemas.openxmlformats.org/officeDocument/2006/relationships/hyperlink" Target="http://www.lezec.cz/cesta.php?key=367" TargetMode="External" /><Relationship Id="rId13" Type="http://schemas.openxmlformats.org/officeDocument/2006/relationships/hyperlink" Target="http://www.lezec.cz/cesta.php?key=949" TargetMode="External" /><Relationship Id="rId14" Type="http://schemas.openxmlformats.org/officeDocument/2006/relationships/hyperlink" Target="http://www.lezec.cz/cesta.php?key=946" TargetMode="External" /><Relationship Id="rId15" Type="http://schemas.openxmlformats.org/officeDocument/2006/relationships/hyperlink" Target="http://www.lezec.cz/cesta.php?key=179" TargetMode="External" /><Relationship Id="rId16" Type="http://schemas.openxmlformats.org/officeDocument/2006/relationships/hyperlink" Target="http://www.lezec.cz/cesta.php?key=940" TargetMode="External" /><Relationship Id="rId17" Type="http://schemas.openxmlformats.org/officeDocument/2006/relationships/hyperlink" Target="http://www.lezec.cz/cesta.php?key=1006" TargetMode="External" /><Relationship Id="rId18" Type="http://schemas.openxmlformats.org/officeDocument/2006/relationships/hyperlink" Target="http://www.lezec.cz/cesta.php?key=12412" TargetMode="External" /><Relationship Id="rId19" Type="http://schemas.openxmlformats.org/officeDocument/2006/relationships/hyperlink" Target="http://www.lezec.cz/cesta.php?key=12411" TargetMode="External" /><Relationship Id="rId20" Type="http://schemas.openxmlformats.org/officeDocument/2006/relationships/hyperlink" Target="http://www.lezec.cz/cesta.php?key=12410" TargetMode="External" /><Relationship Id="rId21" Type="http://schemas.openxmlformats.org/officeDocument/2006/relationships/hyperlink" Target="http://www.lezec.cz/cesta.php?key=12408" TargetMode="External" /><Relationship Id="rId22" Type="http://schemas.openxmlformats.org/officeDocument/2006/relationships/hyperlink" Target="http://www.lezec.cz/cesta.php?key=12429" TargetMode="External" /><Relationship Id="rId2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13"/>
  <sheetViews>
    <sheetView workbookViewId="0" topLeftCell="A1">
      <selection activeCell="E5" sqref="E5"/>
    </sheetView>
  </sheetViews>
  <sheetFormatPr defaultColWidth="9.140625" defaultRowHeight="12.75"/>
  <cols>
    <col min="1" max="1" width="7.00390625" style="0" bestFit="1" customWidth="1"/>
    <col min="2" max="2" width="7.7109375" style="0" bestFit="1" customWidth="1"/>
    <col min="3" max="3" width="7.140625" style="0" bestFit="1" customWidth="1"/>
    <col min="4" max="4" width="5.57421875" style="0" bestFit="1" customWidth="1"/>
    <col min="5" max="5" width="7.7109375" style="0" bestFit="1" customWidth="1"/>
    <col min="6" max="6" width="8.140625" style="0" bestFit="1" customWidth="1"/>
  </cols>
  <sheetData>
    <row r="1" spans="1:6" ht="12.75">
      <c r="A1" s="4" t="s">
        <v>55</v>
      </c>
      <c r="B1" s="4" t="s">
        <v>56</v>
      </c>
      <c r="C1" s="4" t="s">
        <v>6</v>
      </c>
      <c r="D1" s="4" t="s">
        <v>540</v>
      </c>
      <c r="E1" s="4" t="s">
        <v>87</v>
      </c>
      <c r="F1" s="4" t="s">
        <v>1048</v>
      </c>
    </row>
    <row r="2" spans="1:6" ht="12.75">
      <c r="A2" s="3">
        <v>1</v>
      </c>
      <c r="B2" s="38" t="s">
        <v>2</v>
      </c>
      <c r="C2" s="30">
        <f>Zyký!O1</f>
        <v>5342.3</v>
      </c>
      <c r="D2" s="30">
        <f>Zyký!P1</f>
        <v>230</v>
      </c>
      <c r="E2" s="30">
        <f aca="true" t="shared" si="0" ref="E2:E13">C2/D2</f>
        <v>23.227391304347826</v>
      </c>
      <c r="F2" s="3" t="s">
        <v>146</v>
      </c>
    </row>
    <row r="3" spans="1:6" ht="12.75">
      <c r="A3" s="3">
        <v>2</v>
      </c>
      <c r="B3" s="39" t="s">
        <v>151</v>
      </c>
      <c r="C3" s="30">
        <f>Bejbs!N1</f>
        <v>5161.5</v>
      </c>
      <c r="D3" s="30">
        <f>Bejbs!O1</f>
        <v>161</v>
      </c>
      <c r="E3" s="30">
        <f t="shared" si="0"/>
        <v>32.059006211180126</v>
      </c>
      <c r="F3" s="3" t="s">
        <v>150</v>
      </c>
    </row>
    <row r="4" spans="1:6" ht="12.75">
      <c r="A4" s="3">
        <v>3</v>
      </c>
      <c r="B4" s="41" t="s">
        <v>243</v>
      </c>
      <c r="C4" s="30">
        <f>Kraťas!N1</f>
        <v>4479.400000000001</v>
      </c>
      <c r="D4" s="30">
        <f>Kraťas!O1</f>
        <v>211</v>
      </c>
      <c r="E4" s="30">
        <f t="shared" si="0"/>
        <v>21.229383886255928</v>
      </c>
      <c r="F4" s="3">
        <v>7</v>
      </c>
    </row>
    <row r="5" spans="1:6" ht="12.75">
      <c r="A5" s="3">
        <v>4</v>
      </c>
      <c r="B5" s="38" t="s">
        <v>47</v>
      </c>
      <c r="C5" s="30">
        <f>Honza!P1</f>
        <v>3894.2000000000007</v>
      </c>
      <c r="D5" s="30">
        <f>Honza!Q1</f>
        <v>192</v>
      </c>
      <c r="E5" s="30">
        <f t="shared" si="0"/>
        <v>20.28229166666667</v>
      </c>
      <c r="F5" s="3">
        <v>7</v>
      </c>
    </row>
    <row r="6" spans="1:6" ht="12.75">
      <c r="A6" s="3">
        <v>5</v>
      </c>
      <c r="B6" s="63" t="s">
        <v>324</v>
      </c>
      <c r="C6" s="30">
        <f>Honzáč!N1</f>
        <v>3176</v>
      </c>
      <c r="D6" s="30">
        <f>Honzáč!O1</f>
        <v>107</v>
      </c>
      <c r="E6" s="30">
        <f t="shared" si="0"/>
        <v>29.682242990654206</v>
      </c>
      <c r="F6" s="3" t="s">
        <v>146</v>
      </c>
    </row>
    <row r="7" spans="1:6" ht="12.75">
      <c r="A7" s="3">
        <v>6</v>
      </c>
      <c r="B7" s="42" t="s">
        <v>160</v>
      </c>
      <c r="C7" s="30">
        <f>Marv!N1</f>
        <v>2903.3</v>
      </c>
      <c r="D7" s="30">
        <f>Marv!O1</f>
        <v>109</v>
      </c>
      <c r="E7" s="30">
        <f t="shared" si="0"/>
        <v>26.635779816513764</v>
      </c>
      <c r="F7" s="3">
        <v>7</v>
      </c>
    </row>
    <row r="8" spans="1:6" ht="12.75">
      <c r="A8" s="3">
        <v>7</v>
      </c>
      <c r="B8" s="20" t="s">
        <v>161</v>
      </c>
      <c r="C8" s="30">
        <f>Brouk!N1</f>
        <v>2630.8</v>
      </c>
      <c r="D8" s="30">
        <f>Brouk!O1</f>
        <v>118</v>
      </c>
      <c r="E8" s="30">
        <f t="shared" si="0"/>
        <v>22.29491525423729</v>
      </c>
      <c r="F8" s="3">
        <v>7</v>
      </c>
    </row>
    <row r="9" spans="1:6" ht="12.75">
      <c r="A9" s="3">
        <v>8</v>
      </c>
      <c r="B9" s="40" t="s">
        <v>133</v>
      </c>
      <c r="C9" s="30">
        <f>Lišin!O1</f>
        <v>1885</v>
      </c>
      <c r="D9" s="30">
        <f>Lišin!P1</f>
        <v>92</v>
      </c>
      <c r="E9" s="30">
        <f t="shared" si="0"/>
        <v>20.48913043478261</v>
      </c>
      <c r="F9" s="3">
        <v>6</v>
      </c>
    </row>
    <row r="10" spans="1:6" ht="12.75">
      <c r="A10" s="3">
        <v>9</v>
      </c>
      <c r="B10" s="20" t="s">
        <v>54</v>
      </c>
      <c r="C10" s="30">
        <f>Víťa!N1</f>
        <v>1593.3000000000002</v>
      </c>
      <c r="D10" s="30">
        <f>Víťa!O1</f>
        <v>93</v>
      </c>
      <c r="E10" s="30">
        <f t="shared" si="0"/>
        <v>17.13225806451613</v>
      </c>
      <c r="F10" s="3" t="s">
        <v>159</v>
      </c>
    </row>
    <row r="11" spans="1:6" ht="12.75">
      <c r="A11" s="3">
        <v>10</v>
      </c>
      <c r="B11" s="38" t="s">
        <v>53</v>
      </c>
      <c r="C11" s="30">
        <f>Péťa!N1</f>
        <v>538.9</v>
      </c>
      <c r="D11" s="30">
        <f>Péťa!O1</f>
        <v>51</v>
      </c>
      <c r="E11" s="30">
        <f t="shared" si="0"/>
        <v>10.566666666666666</v>
      </c>
      <c r="F11" s="3" t="s">
        <v>75</v>
      </c>
    </row>
    <row r="12" spans="1:6" ht="12.75">
      <c r="A12" s="3">
        <v>11</v>
      </c>
      <c r="B12" s="33" t="s">
        <v>172</v>
      </c>
      <c r="C12" s="30">
        <f>Pípa!N1</f>
        <v>410.9</v>
      </c>
      <c r="D12" s="30">
        <f>Pípa!O1</f>
        <v>51</v>
      </c>
      <c r="E12" s="30">
        <f t="shared" si="0"/>
        <v>8.056862745098039</v>
      </c>
      <c r="F12" s="3" t="s">
        <v>75</v>
      </c>
    </row>
    <row r="13" spans="1:6" ht="12.75">
      <c r="A13" s="3">
        <v>12</v>
      </c>
      <c r="B13" s="43" t="s">
        <v>305</v>
      </c>
      <c r="C13" s="30">
        <f>Klára!N1</f>
        <v>219.4</v>
      </c>
      <c r="D13" s="30">
        <f>Klára!O1</f>
        <v>26</v>
      </c>
      <c r="E13" s="30">
        <f t="shared" si="0"/>
        <v>8.438461538461539</v>
      </c>
      <c r="F13" s="3" t="s">
        <v>75</v>
      </c>
    </row>
  </sheetData>
  <conditionalFormatting sqref="B2:B12">
    <cfRule type="cellIs" priority="1" dxfId="0" operator="equal" stopIfTrue="1">
      <formula>"Honza"</formula>
    </cfRule>
    <cfRule type="cellIs" priority="2" dxfId="1" operator="equal" stopIfTrue="1">
      <formula>"Zyký"</formula>
    </cfRule>
    <cfRule type="cellIs" priority="3" dxfId="2" operator="equal" stopIfTrue="1">
      <formula>"Péťa"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O212"/>
  <sheetViews>
    <sheetView workbookViewId="0" topLeftCell="A1">
      <pane ySplit="1" topLeftCell="BM175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4.00390625" style="0" bestFit="1" customWidth="1"/>
    <col min="3" max="3" width="14.57421875" style="0" bestFit="1" customWidth="1"/>
    <col min="4" max="4" width="32.7109375" style="0" bestFit="1" customWidth="1"/>
    <col min="5" max="5" width="36.8515625" style="0" bestFit="1" customWidth="1"/>
    <col min="6" max="6" width="5.7109375" style="0" bestFit="1" customWidth="1"/>
    <col min="7" max="7" width="7.00390625" style="0" bestFit="1" customWidth="1"/>
    <col min="8" max="8" width="6.57421875" style="0" bestFit="1" customWidth="1"/>
    <col min="9" max="9" width="6.421875" style="0" bestFit="1" customWidth="1"/>
    <col min="10" max="10" width="6.8515625" style="0" bestFit="1" customWidth="1"/>
    <col min="11" max="11" width="5.57421875" style="0" bestFit="1" customWidth="1"/>
    <col min="12" max="12" width="5.00390625" style="0" customWidth="1"/>
    <col min="13" max="13" width="4.57421875" style="0" bestFit="1" customWidth="1"/>
    <col min="14" max="14" width="5.140625" style="0" bestFit="1" customWidth="1"/>
    <col min="15" max="15" width="5.57421875" style="0" bestFit="1" customWidth="1"/>
    <col min="16" max="16384" width="10.421875" style="0" customWidth="1"/>
  </cols>
  <sheetData>
    <row r="1" spans="1:15" ht="12.75">
      <c r="A1" s="6" t="s">
        <v>45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48</v>
      </c>
      <c r="G1" s="6" t="s">
        <v>4</v>
      </c>
      <c r="H1" s="6" t="s">
        <v>56</v>
      </c>
      <c r="I1" s="6" t="s">
        <v>35</v>
      </c>
      <c r="J1" s="6" t="s">
        <v>36</v>
      </c>
      <c r="K1" s="6" t="s">
        <v>6</v>
      </c>
      <c r="M1" s="6" t="s">
        <v>86</v>
      </c>
      <c r="N1">
        <f>SUM(K:K)</f>
        <v>4479.400000000001</v>
      </c>
      <c r="O1" s="28">
        <f>COUNT(K2:K1022)</f>
        <v>211</v>
      </c>
    </row>
    <row r="2" spans="1:11" ht="12.75">
      <c r="A2" s="7">
        <v>1</v>
      </c>
      <c r="B2" s="8" t="s">
        <v>241</v>
      </c>
      <c r="C2" s="8" t="s">
        <v>242</v>
      </c>
      <c r="D2" s="8"/>
      <c r="E2" s="7" t="s">
        <v>1023</v>
      </c>
      <c r="F2" s="12" t="s">
        <v>241</v>
      </c>
      <c r="G2" s="10" t="s">
        <v>38</v>
      </c>
      <c r="H2" s="27" t="s">
        <v>243</v>
      </c>
      <c r="I2" s="10" t="s">
        <v>152</v>
      </c>
      <c r="J2" s="10" t="str">
        <f aca="true" t="shared" si="0" ref="J2:J56">IF(OR(G2="TR",G2="TRO"),"B","A")</f>
        <v>A</v>
      </c>
      <c r="K2" s="11">
        <v>26.1</v>
      </c>
    </row>
    <row r="3" spans="1:11" ht="12.75">
      <c r="A3" s="7">
        <v>2</v>
      </c>
      <c r="B3" s="8" t="s">
        <v>241</v>
      </c>
      <c r="C3" s="8" t="s">
        <v>242</v>
      </c>
      <c r="D3" s="8"/>
      <c r="E3" s="7" t="s">
        <v>1024</v>
      </c>
      <c r="F3" s="12" t="s">
        <v>241</v>
      </c>
      <c r="G3" s="10" t="s">
        <v>38</v>
      </c>
      <c r="H3" s="27" t="s">
        <v>243</v>
      </c>
      <c r="I3" s="10" t="s">
        <v>152</v>
      </c>
      <c r="J3" s="10" t="str">
        <f aca="true" t="shared" si="1" ref="J3:J25">IF(OR(G3="TR",G3="TRO"),"B","A")</f>
        <v>A</v>
      </c>
      <c r="K3" s="11">
        <v>26.1</v>
      </c>
    </row>
    <row r="4" spans="1:11" ht="12.75">
      <c r="A4" s="7">
        <v>3</v>
      </c>
      <c r="B4" s="8" t="s">
        <v>241</v>
      </c>
      <c r="C4" s="8" t="s">
        <v>242</v>
      </c>
      <c r="D4" s="8"/>
      <c r="E4" s="7" t="s">
        <v>1025</v>
      </c>
      <c r="F4" s="12" t="s">
        <v>241</v>
      </c>
      <c r="G4" s="10" t="s">
        <v>38</v>
      </c>
      <c r="H4" s="27" t="s">
        <v>243</v>
      </c>
      <c r="I4" s="10" t="s">
        <v>152</v>
      </c>
      <c r="J4" s="10" t="str">
        <f t="shared" si="1"/>
        <v>A</v>
      </c>
      <c r="K4" s="11">
        <v>26.1</v>
      </c>
    </row>
    <row r="5" spans="1:11" ht="12.75">
      <c r="A5" s="7">
        <v>4</v>
      </c>
      <c r="B5" s="8" t="s">
        <v>241</v>
      </c>
      <c r="C5" s="8" t="s">
        <v>242</v>
      </c>
      <c r="D5" s="8"/>
      <c r="E5" s="7" t="s">
        <v>1026</v>
      </c>
      <c r="F5" s="12" t="s">
        <v>241</v>
      </c>
      <c r="G5" s="10" t="s">
        <v>38</v>
      </c>
      <c r="H5" s="27" t="s">
        <v>243</v>
      </c>
      <c r="I5" s="10" t="s">
        <v>152</v>
      </c>
      <c r="J5" s="10" t="str">
        <f t="shared" si="1"/>
        <v>A</v>
      </c>
      <c r="K5" s="11">
        <v>26.1</v>
      </c>
    </row>
    <row r="6" spans="1:11" ht="12.75">
      <c r="A6" s="7">
        <v>5</v>
      </c>
      <c r="B6" s="8" t="s">
        <v>241</v>
      </c>
      <c r="C6" s="8" t="s">
        <v>242</v>
      </c>
      <c r="D6" s="8"/>
      <c r="E6" s="7" t="s">
        <v>1027</v>
      </c>
      <c r="F6" s="12" t="s">
        <v>241</v>
      </c>
      <c r="G6" s="10" t="s">
        <v>38</v>
      </c>
      <c r="H6" s="27" t="s">
        <v>243</v>
      </c>
      <c r="I6" s="10" t="s">
        <v>152</v>
      </c>
      <c r="J6" s="10" t="str">
        <f t="shared" si="1"/>
        <v>A</v>
      </c>
      <c r="K6" s="11">
        <v>26.1</v>
      </c>
    </row>
    <row r="7" spans="1:11" ht="12.75">
      <c r="A7" s="7">
        <v>6</v>
      </c>
      <c r="B7" s="8" t="s">
        <v>241</v>
      </c>
      <c r="C7" s="8" t="s">
        <v>242</v>
      </c>
      <c r="D7" s="8"/>
      <c r="E7" s="7" t="s">
        <v>1028</v>
      </c>
      <c r="F7" s="12" t="s">
        <v>241</v>
      </c>
      <c r="G7" s="10" t="s">
        <v>38</v>
      </c>
      <c r="H7" s="27" t="s">
        <v>243</v>
      </c>
      <c r="I7" s="10" t="s">
        <v>152</v>
      </c>
      <c r="J7" s="10" t="str">
        <f t="shared" si="1"/>
        <v>A</v>
      </c>
      <c r="K7" s="11">
        <v>26.1</v>
      </c>
    </row>
    <row r="8" spans="1:11" ht="12.75">
      <c r="A8" s="7">
        <v>7</v>
      </c>
      <c r="B8" s="8" t="s">
        <v>241</v>
      </c>
      <c r="C8" s="8" t="s">
        <v>242</v>
      </c>
      <c r="D8" s="8"/>
      <c r="E8" s="7" t="s">
        <v>1029</v>
      </c>
      <c r="F8" s="12" t="s">
        <v>241</v>
      </c>
      <c r="G8" s="10" t="s">
        <v>38</v>
      </c>
      <c r="H8" s="27" t="s">
        <v>243</v>
      </c>
      <c r="I8" s="10" t="s">
        <v>152</v>
      </c>
      <c r="J8" s="10" t="str">
        <f t="shared" si="1"/>
        <v>A</v>
      </c>
      <c r="K8" s="11">
        <v>26.1</v>
      </c>
    </row>
    <row r="9" spans="1:11" ht="12.75">
      <c r="A9" s="7">
        <v>8</v>
      </c>
      <c r="B9" s="8" t="s">
        <v>241</v>
      </c>
      <c r="C9" s="8" t="s">
        <v>242</v>
      </c>
      <c r="D9" s="8"/>
      <c r="E9" s="7" t="s">
        <v>1030</v>
      </c>
      <c r="F9" s="12" t="s">
        <v>241</v>
      </c>
      <c r="G9" s="10" t="s">
        <v>38</v>
      </c>
      <c r="H9" s="27" t="s">
        <v>243</v>
      </c>
      <c r="I9" s="10" t="s">
        <v>152</v>
      </c>
      <c r="J9" s="10" t="str">
        <f t="shared" si="1"/>
        <v>A</v>
      </c>
      <c r="K9" s="11">
        <v>26.1</v>
      </c>
    </row>
    <row r="10" spans="1:11" ht="12.75">
      <c r="A10" s="7">
        <v>9</v>
      </c>
      <c r="B10" s="8" t="s">
        <v>241</v>
      </c>
      <c r="C10" s="8" t="s">
        <v>242</v>
      </c>
      <c r="D10" s="8"/>
      <c r="E10" s="7" t="s">
        <v>1031</v>
      </c>
      <c r="F10" s="12" t="s">
        <v>241</v>
      </c>
      <c r="G10" s="10" t="s">
        <v>38</v>
      </c>
      <c r="H10" s="27" t="s">
        <v>243</v>
      </c>
      <c r="I10" s="10" t="s">
        <v>152</v>
      </c>
      <c r="J10" s="10" t="str">
        <f t="shared" si="1"/>
        <v>A</v>
      </c>
      <c r="K10" s="11">
        <v>26.1</v>
      </c>
    </row>
    <row r="11" spans="1:11" ht="12.75">
      <c r="A11" s="7">
        <v>10</v>
      </c>
      <c r="B11" s="8" t="s">
        <v>241</v>
      </c>
      <c r="C11" s="8" t="s">
        <v>242</v>
      </c>
      <c r="D11" s="8"/>
      <c r="E11" s="7" t="s">
        <v>1032</v>
      </c>
      <c r="F11" s="12" t="s">
        <v>241</v>
      </c>
      <c r="G11" s="10" t="s">
        <v>38</v>
      </c>
      <c r="H11" s="27" t="s">
        <v>243</v>
      </c>
      <c r="I11" s="10" t="s">
        <v>152</v>
      </c>
      <c r="J11" s="10" t="str">
        <f t="shared" si="1"/>
        <v>A</v>
      </c>
      <c r="K11" s="11">
        <v>26.1</v>
      </c>
    </row>
    <row r="12" spans="1:11" ht="12.75">
      <c r="A12" s="7">
        <v>11</v>
      </c>
      <c r="B12" s="8" t="s">
        <v>241</v>
      </c>
      <c r="C12" s="8" t="s">
        <v>242</v>
      </c>
      <c r="D12" s="8"/>
      <c r="E12" s="7" t="s">
        <v>1033</v>
      </c>
      <c r="F12" s="12" t="s">
        <v>241</v>
      </c>
      <c r="G12" s="10" t="s">
        <v>38</v>
      </c>
      <c r="H12" s="27" t="s">
        <v>243</v>
      </c>
      <c r="I12" s="10" t="s">
        <v>152</v>
      </c>
      <c r="J12" s="10" t="str">
        <f t="shared" si="1"/>
        <v>A</v>
      </c>
      <c r="K12" s="11">
        <v>26.1</v>
      </c>
    </row>
    <row r="13" spans="1:11" ht="12.75">
      <c r="A13" s="7">
        <v>12</v>
      </c>
      <c r="B13" s="8" t="s">
        <v>241</v>
      </c>
      <c r="C13" s="8" t="s">
        <v>242</v>
      </c>
      <c r="D13" s="8"/>
      <c r="E13" s="7" t="s">
        <v>1034</v>
      </c>
      <c r="F13" s="12" t="s">
        <v>241</v>
      </c>
      <c r="G13" s="10" t="s">
        <v>38</v>
      </c>
      <c r="H13" s="27" t="s">
        <v>243</v>
      </c>
      <c r="I13" s="10" t="s">
        <v>152</v>
      </c>
      <c r="J13" s="10" t="str">
        <f t="shared" si="1"/>
        <v>A</v>
      </c>
      <c r="K13" s="11">
        <v>26.1</v>
      </c>
    </row>
    <row r="14" spans="1:11" ht="12.75">
      <c r="A14" s="7">
        <v>13</v>
      </c>
      <c r="B14" s="8" t="s">
        <v>241</v>
      </c>
      <c r="C14" s="8" t="s">
        <v>242</v>
      </c>
      <c r="D14" s="8"/>
      <c r="E14" s="7" t="s">
        <v>1035</v>
      </c>
      <c r="F14" s="12" t="s">
        <v>241</v>
      </c>
      <c r="G14" s="10" t="s">
        <v>38</v>
      </c>
      <c r="H14" s="27" t="s">
        <v>243</v>
      </c>
      <c r="I14" s="10" t="s">
        <v>152</v>
      </c>
      <c r="J14" s="10" t="str">
        <f t="shared" si="1"/>
        <v>A</v>
      </c>
      <c r="K14" s="11">
        <v>26.1</v>
      </c>
    </row>
    <row r="15" spans="1:11" ht="12.75">
      <c r="A15" s="7">
        <v>14</v>
      </c>
      <c r="B15" s="8" t="s">
        <v>241</v>
      </c>
      <c r="C15" s="8" t="s">
        <v>242</v>
      </c>
      <c r="D15" s="8"/>
      <c r="E15" s="7" t="s">
        <v>1036</v>
      </c>
      <c r="F15" s="12" t="s">
        <v>241</v>
      </c>
      <c r="G15" s="10" t="s">
        <v>38</v>
      </c>
      <c r="H15" s="27" t="s">
        <v>243</v>
      </c>
      <c r="I15" s="10" t="s">
        <v>152</v>
      </c>
      <c r="J15" s="10" t="str">
        <f t="shared" si="1"/>
        <v>A</v>
      </c>
      <c r="K15" s="11">
        <v>26.1</v>
      </c>
    </row>
    <row r="16" spans="1:11" ht="12.75">
      <c r="A16" s="7">
        <v>15</v>
      </c>
      <c r="B16" s="8" t="s">
        <v>241</v>
      </c>
      <c r="C16" s="8" t="s">
        <v>242</v>
      </c>
      <c r="D16" s="8"/>
      <c r="E16" s="7" t="s">
        <v>1037</v>
      </c>
      <c r="F16" s="12" t="s">
        <v>241</v>
      </c>
      <c r="G16" s="10" t="s">
        <v>38</v>
      </c>
      <c r="H16" s="27" t="s">
        <v>243</v>
      </c>
      <c r="I16" s="10" t="s">
        <v>152</v>
      </c>
      <c r="J16" s="10" t="str">
        <f t="shared" si="1"/>
        <v>A</v>
      </c>
      <c r="K16" s="11">
        <v>26.1</v>
      </c>
    </row>
    <row r="17" spans="1:11" ht="12.75">
      <c r="A17" s="7">
        <v>16</v>
      </c>
      <c r="B17" s="8" t="s">
        <v>241</v>
      </c>
      <c r="C17" s="8" t="s">
        <v>242</v>
      </c>
      <c r="D17" s="8"/>
      <c r="E17" s="7" t="s">
        <v>1038</v>
      </c>
      <c r="F17" s="12" t="s">
        <v>241</v>
      </c>
      <c r="G17" s="10" t="s">
        <v>38</v>
      </c>
      <c r="H17" s="27" t="s">
        <v>243</v>
      </c>
      <c r="I17" s="10" t="s">
        <v>152</v>
      </c>
      <c r="J17" s="10" t="str">
        <f t="shared" si="1"/>
        <v>A</v>
      </c>
      <c r="K17" s="11">
        <v>26.1</v>
      </c>
    </row>
    <row r="18" spans="1:11" ht="12.75">
      <c r="A18" s="7">
        <v>17</v>
      </c>
      <c r="B18" s="8" t="s">
        <v>241</v>
      </c>
      <c r="C18" s="8" t="s">
        <v>242</v>
      </c>
      <c r="D18" s="8"/>
      <c r="E18" s="7" t="s">
        <v>1039</v>
      </c>
      <c r="F18" s="12" t="s">
        <v>241</v>
      </c>
      <c r="G18" s="10" t="s">
        <v>38</v>
      </c>
      <c r="H18" s="27" t="s">
        <v>243</v>
      </c>
      <c r="I18" s="10" t="s">
        <v>152</v>
      </c>
      <c r="J18" s="10" t="str">
        <f t="shared" si="1"/>
        <v>A</v>
      </c>
      <c r="K18" s="11">
        <v>26.1</v>
      </c>
    </row>
    <row r="19" spans="1:11" ht="12.75">
      <c r="A19" s="7">
        <v>18</v>
      </c>
      <c r="B19" s="8" t="s">
        <v>241</v>
      </c>
      <c r="C19" s="8" t="s">
        <v>242</v>
      </c>
      <c r="D19" s="8"/>
      <c r="E19" s="7" t="s">
        <v>1040</v>
      </c>
      <c r="F19" s="12" t="s">
        <v>241</v>
      </c>
      <c r="G19" s="10" t="s">
        <v>38</v>
      </c>
      <c r="H19" s="27" t="s">
        <v>243</v>
      </c>
      <c r="I19" s="10" t="s">
        <v>152</v>
      </c>
      <c r="J19" s="10" t="str">
        <f t="shared" si="1"/>
        <v>A</v>
      </c>
      <c r="K19" s="11">
        <v>26.1</v>
      </c>
    </row>
    <row r="20" spans="1:11" ht="12.75">
      <c r="A20" s="7">
        <v>19</v>
      </c>
      <c r="B20" s="8" t="s">
        <v>241</v>
      </c>
      <c r="C20" s="8" t="s">
        <v>242</v>
      </c>
      <c r="D20" s="8"/>
      <c r="E20" s="7" t="s">
        <v>1041</v>
      </c>
      <c r="F20" s="12" t="s">
        <v>241</v>
      </c>
      <c r="G20" s="10" t="s">
        <v>38</v>
      </c>
      <c r="H20" s="27" t="s">
        <v>243</v>
      </c>
      <c r="I20" s="10" t="s">
        <v>152</v>
      </c>
      <c r="J20" s="10" t="str">
        <f t="shared" si="1"/>
        <v>A</v>
      </c>
      <c r="K20" s="11">
        <v>26.1</v>
      </c>
    </row>
    <row r="21" spans="1:11" ht="12.75">
      <c r="A21" s="7">
        <v>20</v>
      </c>
      <c r="B21" s="8" t="s">
        <v>241</v>
      </c>
      <c r="C21" s="8" t="s">
        <v>242</v>
      </c>
      <c r="D21" s="8"/>
      <c r="E21" s="7" t="s">
        <v>1042</v>
      </c>
      <c r="F21" s="12" t="s">
        <v>241</v>
      </c>
      <c r="G21" s="10" t="s">
        <v>38</v>
      </c>
      <c r="H21" s="27" t="s">
        <v>243</v>
      </c>
      <c r="I21" s="10" t="s">
        <v>152</v>
      </c>
      <c r="J21" s="10" t="str">
        <f t="shared" si="1"/>
        <v>A</v>
      </c>
      <c r="K21" s="11">
        <v>26.1</v>
      </c>
    </row>
    <row r="22" spans="1:11" ht="12.75">
      <c r="A22" s="7">
        <v>21</v>
      </c>
      <c r="B22" s="8" t="s">
        <v>241</v>
      </c>
      <c r="C22" s="8" t="s">
        <v>242</v>
      </c>
      <c r="D22" s="8"/>
      <c r="E22" s="7" t="s">
        <v>1043</v>
      </c>
      <c r="F22" s="12" t="s">
        <v>241</v>
      </c>
      <c r="G22" s="10" t="s">
        <v>38</v>
      </c>
      <c r="H22" s="27" t="s">
        <v>243</v>
      </c>
      <c r="I22" s="10" t="s">
        <v>152</v>
      </c>
      <c r="J22" s="10" t="str">
        <f t="shared" si="1"/>
        <v>A</v>
      </c>
      <c r="K22" s="11">
        <v>26.1</v>
      </c>
    </row>
    <row r="23" spans="1:11" ht="12.75">
      <c r="A23" s="7">
        <v>22</v>
      </c>
      <c r="B23" s="8" t="s">
        <v>241</v>
      </c>
      <c r="C23" s="8" t="s">
        <v>242</v>
      </c>
      <c r="D23" s="8"/>
      <c r="E23" s="7" t="s">
        <v>1044</v>
      </c>
      <c r="F23" s="12" t="s">
        <v>241</v>
      </c>
      <c r="G23" s="10" t="s">
        <v>38</v>
      </c>
      <c r="H23" s="27" t="s">
        <v>243</v>
      </c>
      <c r="I23" s="10" t="s">
        <v>152</v>
      </c>
      <c r="J23" s="10" t="str">
        <f t="shared" si="1"/>
        <v>A</v>
      </c>
      <c r="K23" s="11">
        <v>26.1</v>
      </c>
    </row>
    <row r="24" spans="1:11" ht="12.75">
      <c r="A24" s="7">
        <v>23</v>
      </c>
      <c r="B24" s="8" t="s">
        <v>241</v>
      </c>
      <c r="C24" s="8" t="s">
        <v>242</v>
      </c>
      <c r="D24" s="8"/>
      <c r="E24" s="7" t="s">
        <v>1045</v>
      </c>
      <c r="F24" s="12" t="s">
        <v>241</v>
      </c>
      <c r="G24" s="10" t="s">
        <v>38</v>
      </c>
      <c r="H24" s="27" t="s">
        <v>243</v>
      </c>
      <c r="I24" s="10" t="s">
        <v>152</v>
      </c>
      <c r="J24" s="10" t="str">
        <f t="shared" si="1"/>
        <v>A</v>
      </c>
      <c r="K24" s="11">
        <v>26.1</v>
      </c>
    </row>
    <row r="25" spans="1:11" ht="12.75">
      <c r="A25" s="7">
        <v>24</v>
      </c>
      <c r="B25" s="8" t="s">
        <v>241</v>
      </c>
      <c r="C25" s="8" t="s">
        <v>242</v>
      </c>
      <c r="D25" s="8"/>
      <c r="E25" s="7" t="s">
        <v>1046</v>
      </c>
      <c r="F25" s="12" t="s">
        <v>241</v>
      </c>
      <c r="G25" s="10" t="s">
        <v>38</v>
      </c>
      <c r="H25" s="27" t="s">
        <v>243</v>
      </c>
      <c r="I25" s="10" t="s">
        <v>152</v>
      </c>
      <c r="J25" s="10" t="str">
        <f t="shared" si="1"/>
        <v>A</v>
      </c>
      <c r="K25" s="11">
        <v>26.1</v>
      </c>
    </row>
    <row r="26" spans="1:11" ht="12.75">
      <c r="A26" s="7">
        <v>25</v>
      </c>
      <c r="B26" s="8" t="s">
        <v>258</v>
      </c>
      <c r="C26" s="8" t="s">
        <v>259</v>
      </c>
      <c r="D26" s="8"/>
      <c r="E26" s="7" t="s">
        <v>260</v>
      </c>
      <c r="F26" s="12" t="s">
        <v>159</v>
      </c>
      <c r="G26" s="10" t="s">
        <v>5</v>
      </c>
      <c r="H26" s="27" t="s">
        <v>243</v>
      </c>
      <c r="I26" s="10" t="s">
        <v>152</v>
      </c>
      <c r="J26" s="10" t="str">
        <f t="shared" si="0"/>
        <v>B</v>
      </c>
      <c r="K26" s="11">
        <f ca="1">VLOOKUP(F26,OFFSET(Hodnoc!$A$1:$C$23,0,IF(I26="Hory",0,IF(I26="Ledy",3,IF(I26="Písek",6,IF(I26="Skalky",9,IF(I26="Boulder",12,"chyba")))))),IF(J26="A",2,3),0)*VLOOKUP(G26,Hodnoc!$P$1:$Q$9,2,0)</f>
        <v>15.600000000000001</v>
      </c>
    </row>
    <row r="27" spans="1:11" ht="12.75">
      <c r="A27" s="7">
        <v>26</v>
      </c>
      <c r="B27" s="8" t="s">
        <v>258</v>
      </c>
      <c r="C27" s="8" t="s">
        <v>259</v>
      </c>
      <c r="D27" s="8"/>
      <c r="E27" s="7" t="s">
        <v>261</v>
      </c>
      <c r="F27" s="12">
        <v>7</v>
      </c>
      <c r="G27" s="10" t="s">
        <v>171</v>
      </c>
      <c r="H27" s="27" t="s">
        <v>243</v>
      </c>
      <c r="I27" s="10" t="s">
        <v>152</v>
      </c>
      <c r="J27" s="10" t="str">
        <f t="shared" si="0"/>
        <v>B</v>
      </c>
      <c r="K27" s="11">
        <f ca="1">VLOOKUP(F27,OFFSET(Hodnoc!$A$1:$C$23,0,IF(I27="Hory",0,IF(I27="Ledy",3,IF(I27="Písek",6,IF(I27="Skalky",9,IF(I27="Boulder",12,"chyba")))))),IF(J27="A",2,3),0)*VLOOKUP(G27,Hodnoc!$P$1:$Q$9,2,0)</f>
        <v>14</v>
      </c>
    </row>
    <row r="28" spans="1:11" ht="12.75">
      <c r="A28" s="7">
        <v>27</v>
      </c>
      <c r="B28" s="8" t="s">
        <v>258</v>
      </c>
      <c r="C28" s="8" t="s">
        <v>259</v>
      </c>
      <c r="D28" s="8"/>
      <c r="E28" s="7" t="s">
        <v>262</v>
      </c>
      <c r="F28" s="12">
        <v>7</v>
      </c>
      <c r="G28" s="10" t="s">
        <v>171</v>
      </c>
      <c r="H28" s="27" t="s">
        <v>243</v>
      </c>
      <c r="I28" s="10" t="s">
        <v>152</v>
      </c>
      <c r="J28" s="10" t="str">
        <f t="shared" si="0"/>
        <v>B</v>
      </c>
      <c r="K28" s="11">
        <f ca="1">VLOOKUP(F28,OFFSET(Hodnoc!$A$1:$C$23,0,IF(I28="Hory",0,IF(I28="Ledy",3,IF(I28="Písek",6,IF(I28="Skalky",9,IF(I28="Boulder",12,"chyba")))))),IF(J28="A",2,3),0)*VLOOKUP(G28,Hodnoc!$P$1:$Q$9,2,0)</f>
        <v>14</v>
      </c>
    </row>
    <row r="29" spans="1:11" ht="12.75">
      <c r="A29" s="7">
        <v>28</v>
      </c>
      <c r="B29" s="8" t="s">
        <v>258</v>
      </c>
      <c r="C29" s="8" t="s">
        <v>259</v>
      </c>
      <c r="D29" s="8"/>
      <c r="E29" s="7" t="s">
        <v>263</v>
      </c>
      <c r="F29" s="9" t="s">
        <v>158</v>
      </c>
      <c r="G29" s="10" t="s">
        <v>5</v>
      </c>
      <c r="H29" s="27" t="s">
        <v>243</v>
      </c>
      <c r="I29" s="10" t="s">
        <v>152</v>
      </c>
      <c r="J29" s="10" t="str">
        <f t="shared" si="0"/>
        <v>B</v>
      </c>
      <c r="K29" s="11">
        <f ca="1">VLOOKUP(F29,OFFSET(Hodnoc!$A$1:$C$23,0,IF(I29="Hory",0,IF(I29="Ledy",3,IF(I29="Písek",6,IF(I29="Skalky",9,IF(I29="Boulder",12,"chyba")))))),IF(J29="A",2,3),0)*VLOOKUP(G29,Hodnoc!$P$1:$Q$9,2,0)</f>
        <v>13</v>
      </c>
    </row>
    <row r="30" spans="1:11" ht="12.75">
      <c r="A30" s="7">
        <v>29</v>
      </c>
      <c r="B30" s="8" t="s">
        <v>258</v>
      </c>
      <c r="C30" s="8" t="s">
        <v>259</v>
      </c>
      <c r="D30" s="8"/>
      <c r="E30" s="7" t="s">
        <v>264</v>
      </c>
      <c r="F30" s="10">
        <v>5</v>
      </c>
      <c r="G30" s="10" t="s">
        <v>39</v>
      </c>
      <c r="H30" s="27" t="s">
        <v>243</v>
      </c>
      <c r="I30" s="10" t="s">
        <v>152</v>
      </c>
      <c r="J30" s="10" t="str">
        <f t="shared" si="0"/>
        <v>A</v>
      </c>
      <c r="K30" s="11">
        <f ca="1">VLOOKUP(F30,OFFSET(Hodnoc!$A$1:$C$23,0,IF(I30="Hory",0,IF(I30="Ledy",3,IF(I30="Písek",6,IF(I30="Skalky",9,IF(I30="Boulder",12,"chyba")))))),IF(J30="A",2,3),0)*VLOOKUP(G30,Hodnoc!$P$1:$Q$9,2,0)</f>
        <v>16.5</v>
      </c>
    </row>
    <row r="31" spans="1:11" ht="12.75">
      <c r="A31" s="7">
        <v>30</v>
      </c>
      <c r="B31" s="44">
        <v>39203</v>
      </c>
      <c r="C31" s="44" t="s">
        <v>367</v>
      </c>
      <c r="D31" s="45" t="s">
        <v>65</v>
      </c>
      <c r="E31" s="46" t="s">
        <v>368</v>
      </c>
      <c r="F31" s="47">
        <v>7</v>
      </c>
      <c r="G31" s="48" t="s">
        <v>5</v>
      </c>
      <c r="H31" s="27" t="s">
        <v>243</v>
      </c>
      <c r="I31" s="10" t="s">
        <v>152</v>
      </c>
      <c r="J31" s="10" t="str">
        <f t="shared" si="0"/>
        <v>B</v>
      </c>
      <c r="K31" s="11">
        <f ca="1">VLOOKUP(F31,OFFSET(Hodnoc!$A$1:$C$23,0,IF(I31="Hory",0,IF(I31="Ledy",3,IF(I31="Písek",6,IF(I31="Skalky",9,IF(I31="Boulder",12,"chyba")))))),IF(J31="A",2,3),0)*VLOOKUP(G31,Hodnoc!$P$1:$Q$9,2,0)</f>
        <v>18.2</v>
      </c>
    </row>
    <row r="32" spans="1:11" ht="12.75">
      <c r="A32" s="7">
        <v>31</v>
      </c>
      <c r="B32" s="44">
        <v>39203</v>
      </c>
      <c r="C32" s="44" t="s">
        <v>367</v>
      </c>
      <c r="D32" s="45" t="s">
        <v>369</v>
      </c>
      <c r="E32" s="46" t="s">
        <v>79</v>
      </c>
      <c r="F32" s="49" t="s">
        <v>154</v>
      </c>
      <c r="G32" s="48" t="s">
        <v>5</v>
      </c>
      <c r="H32" s="27" t="s">
        <v>243</v>
      </c>
      <c r="I32" s="10" t="s">
        <v>152</v>
      </c>
      <c r="J32" s="10" t="str">
        <f t="shared" si="0"/>
        <v>B</v>
      </c>
      <c r="K32" s="11">
        <f ca="1">VLOOKUP(F32,OFFSET(Hodnoc!$A$1:$C$23,0,IF(I32="Hory",0,IF(I32="Ledy",3,IF(I32="Písek",6,IF(I32="Skalky",9,IF(I32="Boulder",12,"chyba")))))),IF(J32="A",2,3),0)*VLOOKUP(G32,Hodnoc!$P$1:$Q$9,2,0)</f>
        <v>2.6</v>
      </c>
    </row>
    <row r="33" spans="1:11" ht="12.75">
      <c r="A33" s="7">
        <v>32</v>
      </c>
      <c r="B33" s="44">
        <v>39203</v>
      </c>
      <c r="C33" s="44" t="s">
        <v>367</v>
      </c>
      <c r="D33" s="45" t="s">
        <v>369</v>
      </c>
      <c r="E33" s="46" t="s">
        <v>61</v>
      </c>
      <c r="F33" s="47">
        <v>5</v>
      </c>
      <c r="G33" s="48" t="s">
        <v>38</v>
      </c>
      <c r="H33" s="27" t="s">
        <v>243</v>
      </c>
      <c r="I33" s="10" t="s">
        <v>152</v>
      </c>
      <c r="J33" s="10" t="str">
        <f t="shared" si="0"/>
        <v>A</v>
      </c>
      <c r="K33" s="11">
        <f ca="1">VLOOKUP(F33,OFFSET(Hodnoc!$A$1:$C$23,0,IF(I33="Hory",0,IF(I33="Ledy",3,IF(I33="Písek",6,IF(I33="Skalky",9,IF(I33="Boulder",12,"chyba")))))),IF(J33="A",2,3),0)*VLOOKUP(G33,Hodnoc!$P$1:$Q$9,2,0)</f>
        <v>16.5</v>
      </c>
    </row>
    <row r="34" spans="1:11" ht="12.75">
      <c r="A34" s="7">
        <v>33</v>
      </c>
      <c r="B34" s="44">
        <v>39203</v>
      </c>
      <c r="C34" s="44" t="s">
        <v>367</v>
      </c>
      <c r="D34" s="45" t="s">
        <v>369</v>
      </c>
      <c r="E34" s="46" t="s">
        <v>60</v>
      </c>
      <c r="F34" s="47">
        <v>6</v>
      </c>
      <c r="G34" s="48" t="s">
        <v>5</v>
      </c>
      <c r="H34" s="27" t="s">
        <v>243</v>
      </c>
      <c r="I34" s="10" t="s">
        <v>152</v>
      </c>
      <c r="J34" s="10" t="str">
        <f t="shared" si="0"/>
        <v>B</v>
      </c>
      <c r="K34" s="11">
        <f ca="1">VLOOKUP(F34,OFFSET(Hodnoc!$A$1:$C$23,0,IF(I34="Hory",0,IF(I34="Ledy",3,IF(I34="Písek",6,IF(I34="Skalky",9,IF(I34="Boulder",12,"chyba")))))),IF(J34="A",2,3),0)*VLOOKUP(G34,Hodnoc!$P$1:$Q$9,2,0)</f>
        <v>10.4</v>
      </c>
    </row>
    <row r="35" spans="1:11" ht="12.75">
      <c r="A35" s="7">
        <v>34</v>
      </c>
      <c r="B35" s="44">
        <v>39203</v>
      </c>
      <c r="C35" s="44" t="s">
        <v>367</v>
      </c>
      <c r="D35" s="45" t="s">
        <v>369</v>
      </c>
      <c r="E35" s="46" t="s">
        <v>184</v>
      </c>
      <c r="F35" s="48">
        <v>4</v>
      </c>
      <c r="G35" s="48" t="s">
        <v>38</v>
      </c>
      <c r="H35" s="27" t="s">
        <v>243</v>
      </c>
      <c r="I35" s="10" t="s">
        <v>152</v>
      </c>
      <c r="J35" s="10" t="str">
        <f t="shared" si="0"/>
        <v>A</v>
      </c>
      <c r="K35" s="11">
        <f ca="1">VLOOKUP(F35,OFFSET(Hodnoc!$A$1:$C$23,0,IF(I35="Hory",0,IF(I35="Ledy",3,IF(I35="Písek",6,IF(I35="Skalky",9,IF(I35="Boulder",12,"chyba")))))),IF(J35="A",2,3),0)*VLOOKUP(G35,Hodnoc!$P$1:$Q$9,2,0)</f>
        <v>9</v>
      </c>
    </row>
    <row r="36" spans="1:11" ht="12.75">
      <c r="A36" s="7">
        <v>35</v>
      </c>
      <c r="B36" s="44">
        <v>39203</v>
      </c>
      <c r="C36" s="44" t="s">
        <v>367</v>
      </c>
      <c r="D36" s="44" t="s">
        <v>370</v>
      </c>
      <c r="E36" s="46" t="s">
        <v>371</v>
      </c>
      <c r="F36" s="47" t="s">
        <v>158</v>
      </c>
      <c r="G36" s="48" t="s">
        <v>372</v>
      </c>
      <c r="H36" s="27" t="s">
        <v>243</v>
      </c>
      <c r="I36" s="10" t="s">
        <v>152</v>
      </c>
      <c r="J36" s="10" t="str">
        <f t="shared" si="0"/>
        <v>B</v>
      </c>
      <c r="K36" s="11">
        <f ca="1">VLOOKUP(F36,OFFSET(Hodnoc!$A$1:$C$23,0,IF(I36="Hory",0,IF(I36="Ledy",3,IF(I36="Písek",6,IF(I36="Skalky",9,IF(I36="Boulder",12,"chyba")))))),IF(J36="A",2,3),0)*VLOOKUP(G36,Hodnoc!$P$1:$Q$9,2,0)</f>
        <v>10</v>
      </c>
    </row>
    <row r="37" spans="1:11" ht="12.75">
      <c r="A37" s="7">
        <v>36</v>
      </c>
      <c r="B37" s="44">
        <v>39203</v>
      </c>
      <c r="C37" s="44" t="s">
        <v>367</v>
      </c>
      <c r="D37" s="44" t="s">
        <v>370</v>
      </c>
      <c r="E37" s="46" t="s">
        <v>373</v>
      </c>
      <c r="F37" s="47">
        <v>7</v>
      </c>
      <c r="G37" s="48" t="s">
        <v>372</v>
      </c>
      <c r="H37" s="27" t="s">
        <v>243</v>
      </c>
      <c r="I37" s="10" t="s">
        <v>152</v>
      </c>
      <c r="J37" s="10" t="str">
        <f t="shared" si="0"/>
        <v>B</v>
      </c>
      <c r="K37" s="11">
        <f ca="1">VLOOKUP(F37,OFFSET(Hodnoc!$A$1:$C$23,0,IF(I37="Hory",0,IF(I37="Ledy",3,IF(I37="Písek",6,IF(I37="Skalky",9,IF(I37="Boulder",12,"chyba")))))),IF(J37="A",2,3),0)*VLOOKUP(G37,Hodnoc!$P$1:$Q$9,2,0)</f>
        <v>14</v>
      </c>
    </row>
    <row r="38" spans="1:11" ht="12.75">
      <c r="A38" s="7">
        <v>37</v>
      </c>
      <c r="B38" s="44">
        <v>39209</v>
      </c>
      <c r="C38" s="44" t="s">
        <v>374</v>
      </c>
      <c r="D38" s="44"/>
      <c r="E38" s="50" t="s">
        <v>375</v>
      </c>
      <c r="F38" s="49" t="s">
        <v>156</v>
      </c>
      <c r="G38" s="48" t="s">
        <v>38</v>
      </c>
      <c r="H38" s="27" t="s">
        <v>243</v>
      </c>
      <c r="I38" s="10" t="s">
        <v>152</v>
      </c>
      <c r="J38" s="10" t="str">
        <f t="shared" si="0"/>
        <v>A</v>
      </c>
      <c r="K38" s="11">
        <f ca="1">VLOOKUP(F38,OFFSET(Hodnoc!$A$1:$C$23,0,IF(I38="Hory",0,IF(I38="Ledy",3,IF(I38="Písek",6,IF(I38="Skalky",9,IF(I38="Boulder",12,"chyba")))))),IF(J38="A",2,3),0)*VLOOKUP(G38,Hodnoc!$P$1:$Q$9,2,0)</f>
        <v>19.5</v>
      </c>
    </row>
    <row r="39" spans="1:11" ht="12.75">
      <c r="A39" s="7">
        <v>38</v>
      </c>
      <c r="B39" s="44">
        <v>39209</v>
      </c>
      <c r="C39" s="44" t="s">
        <v>374</v>
      </c>
      <c r="D39" s="44"/>
      <c r="E39" s="50" t="s">
        <v>376</v>
      </c>
      <c r="F39" s="47">
        <v>5</v>
      </c>
      <c r="G39" s="48" t="s">
        <v>40</v>
      </c>
      <c r="H39" s="27" t="s">
        <v>243</v>
      </c>
      <c r="I39" s="10" t="s">
        <v>152</v>
      </c>
      <c r="J39" s="10" t="str">
        <f t="shared" si="0"/>
        <v>A</v>
      </c>
      <c r="K39" s="11">
        <f ca="1">VLOOKUP(F39,OFFSET(Hodnoc!$A$1:$C$23,0,IF(I39="Hory",0,IF(I39="Ledy",3,IF(I39="Písek",6,IF(I39="Skalky",9,IF(I39="Boulder",12,"chyba")))))),IF(J39="A",2,3),0)*VLOOKUP(G39,Hodnoc!$P$1:$Q$9,2,0)</f>
        <v>16.5</v>
      </c>
    </row>
    <row r="40" spans="1:11" ht="12.75">
      <c r="A40" s="7">
        <v>39</v>
      </c>
      <c r="B40" s="44">
        <v>39209</v>
      </c>
      <c r="C40" s="44" t="s">
        <v>374</v>
      </c>
      <c r="D40" s="44"/>
      <c r="E40" s="50" t="s">
        <v>377</v>
      </c>
      <c r="F40" s="47">
        <v>5</v>
      </c>
      <c r="G40" s="48" t="s">
        <v>38</v>
      </c>
      <c r="H40" s="27" t="s">
        <v>243</v>
      </c>
      <c r="I40" s="10" t="s">
        <v>152</v>
      </c>
      <c r="J40" s="10" t="str">
        <f t="shared" si="0"/>
        <v>A</v>
      </c>
      <c r="K40" s="11">
        <f ca="1">VLOOKUP(F40,OFFSET(Hodnoc!$A$1:$C$23,0,IF(I40="Hory",0,IF(I40="Ledy",3,IF(I40="Písek",6,IF(I40="Skalky",9,IF(I40="Boulder",12,"chyba")))))),IF(J40="A",2,3),0)*VLOOKUP(G40,Hodnoc!$P$1:$Q$9,2,0)</f>
        <v>16.5</v>
      </c>
    </row>
    <row r="41" spans="1:11" ht="12.75">
      <c r="A41" s="7">
        <v>40</v>
      </c>
      <c r="B41" s="44">
        <v>39221</v>
      </c>
      <c r="C41" s="44" t="s">
        <v>378</v>
      </c>
      <c r="D41" s="45" t="s">
        <v>379</v>
      </c>
      <c r="E41" s="50" t="s">
        <v>380</v>
      </c>
      <c r="F41" s="49" t="s">
        <v>20</v>
      </c>
      <c r="G41" s="48" t="s">
        <v>5</v>
      </c>
      <c r="H41" s="27" t="s">
        <v>243</v>
      </c>
      <c r="I41" s="10" t="s">
        <v>401</v>
      </c>
      <c r="J41" s="10" t="str">
        <f t="shared" si="0"/>
        <v>B</v>
      </c>
      <c r="K41" s="11">
        <f ca="1">VLOOKUP(F41,OFFSET(Hodnoc!$A$1:$C$23,0,IF(I41="Hory",0,IF(I41="Ledy",3,IF(I41="Písek",6,IF(I41="Skalky",9,IF(I41="Boulder",12,"chyba")))))),IF(J41="A",2,3),0)*VLOOKUP(G41,Hodnoc!$P$1:$Q$9,2,0)</f>
        <v>9.1</v>
      </c>
    </row>
    <row r="42" spans="1:11" ht="12.75">
      <c r="A42" s="7">
        <v>41</v>
      </c>
      <c r="B42" s="44">
        <v>39221</v>
      </c>
      <c r="C42" s="44" t="s">
        <v>378</v>
      </c>
      <c r="D42" s="45" t="s">
        <v>379</v>
      </c>
      <c r="E42" s="46" t="s">
        <v>381</v>
      </c>
      <c r="F42" s="49" t="s">
        <v>24</v>
      </c>
      <c r="G42" s="48" t="s">
        <v>5</v>
      </c>
      <c r="H42" s="27" t="s">
        <v>243</v>
      </c>
      <c r="I42" s="10" t="s">
        <v>401</v>
      </c>
      <c r="J42" s="10" t="str">
        <f t="shared" si="0"/>
        <v>B</v>
      </c>
      <c r="K42" s="11">
        <f ca="1">VLOOKUP(F42,OFFSET(Hodnoc!$A$1:$C$23,0,IF(I42="Hory",0,IF(I42="Ledy",3,IF(I42="Písek",6,IF(I42="Skalky",9,IF(I42="Boulder",12,"chyba")))))),IF(J42="A",2,3),0)*VLOOKUP(G42,Hodnoc!$P$1:$Q$9,2,0)</f>
        <v>15.600000000000001</v>
      </c>
    </row>
    <row r="43" spans="1:11" ht="12.75">
      <c r="A43" s="7">
        <v>42</v>
      </c>
      <c r="B43" s="44">
        <v>39221</v>
      </c>
      <c r="C43" s="44" t="s">
        <v>378</v>
      </c>
      <c r="D43" s="44" t="s">
        <v>382</v>
      </c>
      <c r="E43" s="46" t="s">
        <v>383</v>
      </c>
      <c r="F43" s="49" t="s">
        <v>20</v>
      </c>
      <c r="G43" s="48" t="s">
        <v>5</v>
      </c>
      <c r="H43" s="27" t="s">
        <v>243</v>
      </c>
      <c r="I43" s="10" t="s">
        <v>401</v>
      </c>
      <c r="J43" s="10" t="str">
        <f t="shared" si="0"/>
        <v>B</v>
      </c>
      <c r="K43" s="11">
        <f ca="1">VLOOKUP(F43,OFFSET(Hodnoc!$A$1:$C$23,0,IF(I43="Hory",0,IF(I43="Ledy",3,IF(I43="Písek",6,IF(I43="Skalky",9,IF(I43="Boulder",12,"chyba")))))),IF(J43="A",2,3),0)*VLOOKUP(G43,Hodnoc!$P$1:$Q$9,2,0)</f>
        <v>9.1</v>
      </c>
    </row>
    <row r="44" spans="1:11" ht="12.75">
      <c r="A44" s="7">
        <v>43</v>
      </c>
      <c r="B44" s="44">
        <v>39221</v>
      </c>
      <c r="C44" s="44" t="s">
        <v>378</v>
      </c>
      <c r="D44" s="44" t="s">
        <v>382</v>
      </c>
      <c r="E44" s="46" t="s">
        <v>384</v>
      </c>
      <c r="F44" s="49" t="s">
        <v>24</v>
      </c>
      <c r="G44" s="48" t="s">
        <v>5</v>
      </c>
      <c r="H44" s="27" t="s">
        <v>243</v>
      </c>
      <c r="I44" s="10" t="s">
        <v>401</v>
      </c>
      <c r="J44" s="10" t="str">
        <f t="shared" si="0"/>
        <v>B</v>
      </c>
      <c r="K44" s="11">
        <f ca="1">VLOOKUP(F44,OFFSET(Hodnoc!$A$1:$C$23,0,IF(I44="Hory",0,IF(I44="Ledy",3,IF(I44="Písek",6,IF(I44="Skalky",9,IF(I44="Boulder",12,"chyba")))))),IF(J44="A",2,3),0)*VLOOKUP(G44,Hodnoc!$P$1:$Q$9,2,0)</f>
        <v>15.600000000000001</v>
      </c>
    </row>
    <row r="45" spans="1:11" ht="12.75">
      <c r="A45" s="7">
        <v>44</v>
      </c>
      <c r="B45" s="44">
        <v>39221</v>
      </c>
      <c r="C45" s="44" t="s">
        <v>378</v>
      </c>
      <c r="D45" s="44" t="s">
        <v>385</v>
      </c>
      <c r="E45" s="46" t="s">
        <v>386</v>
      </c>
      <c r="F45" s="49" t="s">
        <v>20</v>
      </c>
      <c r="G45" s="48" t="s">
        <v>38</v>
      </c>
      <c r="H45" s="27" t="s">
        <v>243</v>
      </c>
      <c r="I45" s="10" t="s">
        <v>401</v>
      </c>
      <c r="J45" s="10" t="str">
        <f t="shared" si="0"/>
        <v>A</v>
      </c>
      <c r="K45" s="11">
        <f ca="1">VLOOKUP(F45,OFFSET(Hodnoc!$A$1:$C$23,0,IF(I45="Hory",0,IF(I45="Ledy",3,IF(I45="Písek",6,IF(I45="Skalky",9,IF(I45="Boulder",12,"chyba")))))),IF(J45="A",2,3),0)*VLOOKUP(G45,Hodnoc!$P$1:$Q$9,2,0)</f>
        <v>22.5</v>
      </c>
    </row>
    <row r="46" spans="1:11" ht="12.75">
      <c r="A46" s="7">
        <v>45</v>
      </c>
      <c r="B46" s="44">
        <v>39221</v>
      </c>
      <c r="C46" s="44" t="s">
        <v>378</v>
      </c>
      <c r="D46" s="44" t="s">
        <v>385</v>
      </c>
      <c r="E46" s="46" t="s">
        <v>387</v>
      </c>
      <c r="F46" s="51" t="s">
        <v>22</v>
      </c>
      <c r="G46" s="51" t="s">
        <v>5</v>
      </c>
      <c r="H46" s="27" t="s">
        <v>243</v>
      </c>
      <c r="I46" s="10" t="s">
        <v>401</v>
      </c>
      <c r="J46" s="10" t="str">
        <f t="shared" si="0"/>
        <v>B</v>
      </c>
      <c r="K46" s="11">
        <f ca="1">VLOOKUP(F46,OFFSET(Hodnoc!$A$1:$C$23,0,IF(I46="Hory",0,IF(I46="Ledy",3,IF(I46="Písek",6,IF(I46="Skalky",9,IF(I46="Boulder",12,"chyba")))))),IF(J46="A",2,3),0)*VLOOKUP(G46,Hodnoc!$P$1:$Q$9,2,0)</f>
        <v>11.700000000000001</v>
      </c>
    </row>
    <row r="47" spans="1:11" ht="12.75">
      <c r="A47" s="7">
        <v>46</v>
      </c>
      <c r="B47" s="44">
        <v>39221</v>
      </c>
      <c r="C47" s="44" t="s">
        <v>378</v>
      </c>
      <c r="D47" s="45" t="s">
        <v>388</v>
      </c>
      <c r="E47" s="46" t="s">
        <v>389</v>
      </c>
      <c r="F47" s="51" t="s">
        <v>22</v>
      </c>
      <c r="G47" s="51" t="s">
        <v>372</v>
      </c>
      <c r="H47" s="27" t="s">
        <v>243</v>
      </c>
      <c r="I47" s="10" t="s">
        <v>401</v>
      </c>
      <c r="J47" s="10" t="str">
        <f t="shared" si="0"/>
        <v>B</v>
      </c>
      <c r="K47" s="11">
        <f ca="1">VLOOKUP(F47,OFFSET(Hodnoc!$A$1:$C$23,0,IF(I47="Hory",0,IF(I47="Ledy",3,IF(I47="Písek",6,IF(I47="Skalky",9,IF(I47="Boulder",12,"chyba")))))),IF(J47="A",2,3),0)*VLOOKUP(G47,Hodnoc!$P$1:$Q$9,2,0)</f>
        <v>9</v>
      </c>
    </row>
    <row r="48" spans="1:11" ht="12.75">
      <c r="A48" s="7">
        <v>47</v>
      </c>
      <c r="B48" s="44">
        <v>39221</v>
      </c>
      <c r="C48" s="44" t="s">
        <v>378</v>
      </c>
      <c r="D48" s="45" t="s">
        <v>388</v>
      </c>
      <c r="E48" s="52" t="s">
        <v>390</v>
      </c>
      <c r="F48" s="49" t="s">
        <v>20</v>
      </c>
      <c r="G48" s="48" t="s">
        <v>5</v>
      </c>
      <c r="H48" s="27" t="s">
        <v>243</v>
      </c>
      <c r="I48" s="10" t="s">
        <v>401</v>
      </c>
      <c r="J48" s="10" t="str">
        <f t="shared" si="0"/>
        <v>B</v>
      </c>
      <c r="K48" s="11">
        <f ca="1">VLOOKUP(F48,OFFSET(Hodnoc!$A$1:$C$23,0,IF(I48="Hory",0,IF(I48="Ledy",3,IF(I48="Písek",6,IF(I48="Skalky",9,IF(I48="Boulder",12,"chyba")))))),IF(J48="A",2,3),0)*VLOOKUP(G48,Hodnoc!$P$1:$Q$9,2,0)</f>
        <v>9.1</v>
      </c>
    </row>
    <row r="49" spans="1:11" ht="12.75">
      <c r="A49" s="7">
        <v>48</v>
      </c>
      <c r="B49" s="53">
        <v>39222</v>
      </c>
      <c r="C49" s="54" t="s">
        <v>391</v>
      </c>
      <c r="D49" s="54" t="s">
        <v>392</v>
      </c>
      <c r="E49" s="46" t="s">
        <v>393</v>
      </c>
      <c r="F49" s="55" t="s">
        <v>16</v>
      </c>
      <c r="G49" s="48" t="s">
        <v>5</v>
      </c>
      <c r="H49" s="27" t="s">
        <v>243</v>
      </c>
      <c r="I49" s="10" t="s">
        <v>401</v>
      </c>
      <c r="J49" s="10" t="str">
        <f t="shared" si="0"/>
        <v>B</v>
      </c>
      <c r="K49" s="11">
        <f ca="1">VLOOKUP(F49,OFFSET(Hodnoc!$A$1:$C$23,0,IF(I49="Hory",0,IF(I49="Ledy",3,IF(I49="Písek",6,IF(I49="Skalky",9,IF(I49="Boulder",12,"chyba")))))),IF(J49="A",2,3),0)*VLOOKUP(G49,Hodnoc!$P$1:$Q$9,2,0)</f>
        <v>3.9000000000000004</v>
      </c>
    </row>
    <row r="50" spans="1:11" ht="12.75">
      <c r="A50" s="7">
        <v>49</v>
      </c>
      <c r="B50" s="53">
        <v>39222</v>
      </c>
      <c r="C50" s="54" t="s">
        <v>394</v>
      </c>
      <c r="D50" s="54" t="s">
        <v>395</v>
      </c>
      <c r="E50" s="56" t="s">
        <v>396</v>
      </c>
      <c r="F50" s="55" t="s">
        <v>24</v>
      </c>
      <c r="G50" s="48" t="s">
        <v>5</v>
      </c>
      <c r="H50" s="27" t="s">
        <v>243</v>
      </c>
      <c r="I50" s="10" t="s">
        <v>401</v>
      </c>
      <c r="J50" s="10" t="str">
        <f t="shared" si="0"/>
        <v>B</v>
      </c>
      <c r="K50" s="11">
        <f ca="1">VLOOKUP(F50,OFFSET(Hodnoc!$A$1:$C$23,0,IF(I50="Hory",0,IF(I50="Ledy",3,IF(I50="Písek",6,IF(I50="Skalky",9,IF(I50="Boulder",12,"chyba")))))),IF(J50="A",2,3),0)*VLOOKUP(G50,Hodnoc!$P$1:$Q$9,2,0)</f>
        <v>15.600000000000001</v>
      </c>
    </row>
    <row r="51" spans="1:11" ht="12.75">
      <c r="A51" s="7">
        <v>50</v>
      </c>
      <c r="B51" s="53">
        <v>39222</v>
      </c>
      <c r="C51" s="54" t="s">
        <v>394</v>
      </c>
      <c r="D51" s="54" t="s">
        <v>397</v>
      </c>
      <c r="E51" s="52" t="s">
        <v>398</v>
      </c>
      <c r="F51" s="55" t="s">
        <v>24</v>
      </c>
      <c r="G51" s="48" t="s">
        <v>5</v>
      </c>
      <c r="H51" s="27" t="s">
        <v>243</v>
      </c>
      <c r="I51" s="10" t="s">
        <v>401</v>
      </c>
      <c r="J51" s="10" t="str">
        <f t="shared" si="0"/>
        <v>B</v>
      </c>
      <c r="K51" s="11">
        <f ca="1">VLOOKUP(F51,OFFSET(Hodnoc!$A$1:$C$23,0,IF(I51="Hory",0,IF(I51="Ledy",3,IF(I51="Písek",6,IF(I51="Skalky",9,IF(I51="Boulder",12,"chyba")))))),IF(J51="A",2,3),0)*VLOOKUP(G51,Hodnoc!$P$1:$Q$9,2,0)</f>
        <v>15.600000000000001</v>
      </c>
    </row>
    <row r="52" spans="1:11" ht="12.75">
      <c r="A52" s="7">
        <v>51</v>
      </c>
      <c r="B52" s="53">
        <v>39222</v>
      </c>
      <c r="C52" s="54" t="s">
        <v>394</v>
      </c>
      <c r="D52" s="54" t="s">
        <v>399</v>
      </c>
      <c r="E52" s="52" t="s">
        <v>400</v>
      </c>
      <c r="F52" s="51" t="s">
        <v>22</v>
      </c>
      <c r="G52" s="48" t="s">
        <v>5</v>
      </c>
      <c r="H52" s="27" t="s">
        <v>243</v>
      </c>
      <c r="I52" s="10" t="s">
        <v>401</v>
      </c>
      <c r="J52" s="10" t="str">
        <f t="shared" si="0"/>
        <v>B</v>
      </c>
      <c r="K52" s="11">
        <f ca="1">VLOOKUP(F52,OFFSET(Hodnoc!$A$1:$C$23,0,IF(I52="Hory",0,IF(I52="Ledy",3,IF(I52="Písek",6,IF(I52="Skalky",9,IF(I52="Boulder",12,"chyba")))))),IF(J52="A",2,3),0)*VLOOKUP(G52,Hodnoc!$P$1:$Q$9,2,0)</f>
        <v>11.700000000000001</v>
      </c>
    </row>
    <row r="53" spans="1:11" ht="12.75">
      <c r="A53" s="7">
        <v>52</v>
      </c>
      <c r="B53" s="53">
        <v>39242</v>
      </c>
      <c r="C53" s="54" t="s">
        <v>435</v>
      </c>
      <c r="D53" s="54"/>
      <c r="E53" s="52" t="s">
        <v>442</v>
      </c>
      <c r="F53" s="51">
        <v>6</v>
      </c>
      <c r="G53" s="48" t="s">
        <v>39</v>
      </c>
      <c r="H53" s="27" t="s">
        <v>243</v>
      </c>
      <c r="I53" s="10" t="s">
        <v>152</v>
      </c>
      <c r="J53" s="10" t="str">
        <f t="shared" si="0"/>
        <v>A</v>
      </c>
      <c r="K53" s="11">
        <f ca="1">VLOOKUP(F53,OFFSET(Hodnoc!$A$1:$C$23,0,IF(I53="Hory",0,IF(I53="Ledy",3,IF(I53="Písek",6,IF(I53="Skalky",9,IF(I53="Boulder",12,"chyba")))))),IF(J53="A",2,3),0)*VLOOKUP(G53,Hodnoc!$P$1:$Q$9,2,0)</f>
        <v>27</v>
      </c>
    </row>
    <row r="54" spans="1:11" ht="12.75">
      <c r="A54" s="7">
        <v>53</v>
      </c>
      <c r="B54" s="53">
        <v>39242</v>
      </c>
      <c r="C54" s="54" t="s">
        <v>435</v>
      </c>
      <c r="D54" s="54"/>
      <c r="E54" s="52" t="s">
        <v>441</v>
      </c>
      <c r="F54" s="51" t="s">
        <v>157</v>
      </c>
      <c r="G54" s="48" t="s">
        <v>39</v>
      </c>
      <c r="H54" s="27" t="s">
        <v>243</v>
      </c>
      <c r="I54" s="10" t="s">
        <v>152</v>
      </c>
      <c r="J54" s="10" t="str">
        <f t="shared" si="0"/>
        <v>A</v>
      </c>
      <c r="K54" s="11">
        <f ca="1">VLOOKUP(F54,OFFSET(Hodnoc!$A$1:$C$23,0,IF(I54="Hory",0,IF(I54="Ledy",3,IF(I54="Písek",6,IF(I54="Skalky",9,IF(I54="Boulder",12,"chyba")))))),IF(J54="A",2,3),0)*VLOOKUP(G54,Hodnoc!$P$1:$Q$9,2,0)</f>
        <v>24</v>
      </c>
    </row>
    <row r="55" spans="1:11" ht="12.75">
      <c r="A55" s="7">
        <v>54</v>
      </c>
      <c r="B55" s="53">
        <v>39242</v>
      </c>
      <c r="C55" s="54" t="s">
        <v>435</v>
      </c>
      <c r="D55" s="54"/>
      <c r="E55" s="52" t="s">
        <v>469</v>
      </c>
      <c r="F55" s="62">
        <v>6</v>
      </c>
      <c r="G55" s="48" t="s">
        <v>470</v>
      </c>
      <c r="H55" s="27" t="s">
        <v>243</v>
      </c>
      <c r="I55" s="10" t="s">
        <v>152</v>
      </c>
      <c r="J55" s="10" t="str">
        <f t="shared" si="0"/>
        <v>A</v>
      </c>
      <c r="K55" s="11">
        <f ca="1">VLOOKUP(F55,OFFSET(Hodnoc!$A$1:$C$23,0,IF(I55="Hory",0,IF(I55="Ledy",3,IF(I55="Písek",6,IF(I55="Skalky",9,IF(I55="Boulder",12,"chyba")))))),IF(J55="A",2,3),0)*VLOOKUP(G55,Hodnoc!$P$1:$Q$9,2,0)</f>
        <v>27</v>
      </c>
    </row>
    <row r="56" spans="1:11" ht="12.75">
      <c r="A56" s="7">
        <v>55</v>
      </c>
      <c r="B56" s="53">
        <v>39242</v>
      </c>
      <c r="C56" s="54" t="s">
        <v>435</v>
      </c>
      <c r="D56" s="54"/>
      <c r="E56" s="52" t="s">
        <v>439</v>
      </c>
      <c r="F56" s="51" t="s">
        <v>159</v>
      </c>
      <c r="G56" s="48" t="s">
        <v>470</v>
      </c>
      <c r="H56" s="27" t="s">
        <v>243</v>
      </c>
      <c r="I56" s="10" t="s">
        <v>152</v>
      </c>
      <c r="J56" s="10" t="str">
        <f t="shared" si="0"/>
        <v>A</v>
      </c>
      <c r="K56" s="11">
        <f ca="1">VLOOKUP(F56,OFFSET(Hodnoc!$A$1:$C$23,0,IF(I56="Hory",0,IF(I56="Ledy",3,IF(I56="Písek",6,IF(I56="Skalky",9,IF(I56="Boulder",12,"chyba")))))),IF(J56="A",2,3),0)*VLOOKUP(G56,Hodnoc!$P$1:$Q$9,2,0)</f>
        <v>37.5</v>
      </c>
    </row>
    <row r="57" spans="1:11" ht="12.75">
      <c r="A57" s="7">
        <v>56</v>
      </c>
      <c r="B57" s="53">
        <v>39242</v>
      </c>
      <c r="C57" s="54" t="s">
        <v>435</v>
      </c>
      <c r="D57" s="54"/>
      <c r="E57" s="52" t="s">
        <v>438</v>
      </c>
      <c r="F57" s="51" t="s">
        <v>158</v>
      </c>
      <c r="G57" s="48" t="s">
        <v>40</v>
      </c>
      <c r="H57" s="27" t="s">
        <v>243</v>
      </c>
      <c r="I57" s="10" t="s">
        <v>152</v>
      </c>
      <c r="J57" s="10" t="str">
        <f aca="true" t="shared" si="2" ref="J57:J88">IF(OR(G57="TR",G57="TRO"),"B","A")</f>
        <v>A</v>
      </c>
      <c r="K57" s="11">
        <f ca="1">VLOOKUP(F57,OFFSET(Hodnoc!$A$1:$C$23,0,IF(I57="Hory",0,IF(I57="Ledy",3,IF(I57="Písek",6,IF(I57="Skalky",9,IF(I57="Boulder",12,"chyba")))))),IF(J57="A",2,3),0)*VLOOKUP(G57,Hodnoc!$P$1:$Q$9,2,0)</f>
        <v>31.5</v>
      </c>
    </row>
    <row r="58" spans="1:11" ht="12.75">
      <c r="A58" s="7">
        <v>57</v>
      </c>
      <c r="B58" s="53">
        <v>39242</v>
      </c>
      <c r="C58" s="54" t="s">
        <v>435</v>
      </c>
      <c r="D58" s="54"/>
      <c r="E58" s="52" t="s">
        <v>436</v>
      </c>
      <c r="F58" s="51" t="s">
        <v>159</v>
      </c>
      <c r="G58" s="48" t="s">
        <v>85</v>
      </c>
      <c r="H58" s="27" t="s">
        <v>243</v>
      </c>
      <c r="I58" s="10" t="s">
        <v>152</v>
      </c>
      <c r="J58" s="10" t="str">
        <f t="shared" si="2"/>
        <v>A</v>
      </c>
      <c r="K58" s="11">
        <f ca="1">VLOOKUP(F58,OFFSET(Hodnoc!$A$1:$C$23,0,IF(I58="Hory",0,IF(I58="Ledy",3,IF(I58="Písek",6,IF(I58="Skalky",9,IF(I58="Boulder",12,"chyba")))))),IF(J58="A",2,3),0)*VLOOKUP(G58,Hodnoc!$P$1:$Q$9,2,0)</f>
        <v>25</v>
      </c>
    </row>
    <row r="59" spans="1:11" ht="12.75">
      <c r="A59" s="7">
        <v>58</v>
      </c>
      <c r="B59" s="53">
        <v>39246</v>
      </c>
      <c r="C59" s="54" t="s">
        <v>259</v>
      </c>
      <c r="D59" s="54"/>
      <c r="E59" s="52" t="s">
        <v>266</v>
      </c>
      <c r="F59" s="51" t="s">
        <v>158</v>
      </c>
      <c r="G59" s="48" t="s">
        <v>39</v>
      </c>
      <c r="H59" s="27" t="s">
        <v>243</v>
      </c>
      <c r="I59" s="10" t="s">
        <v>152</v>
      </c>
      <c r="J59" s="10" t="str">
        <f t="shared" si="2"/>
        <v>A</v>
      </c>
      <c r="K59" s="11">
        <f ca="1">VLOOKUP(F59,OFFSET(Hodnoc!$A$1:$C$23,0,IF(I59="Hory",0,IF(I59="Ledy",3,IF(I59="Písek",6,IF(I59="Skalky",9,IF(I59="Boulder",12,"chyba")))))),IF(J59="A",2,3),0)*VLOOKUP(G59,Hodnoc!$P$1:$Q$9,2,0)</f>
        <v>31.5</v>
      </c>
    </row>
    <row r="60" spans="1:11" ht="12.75">
      <c r="A60" s="7">
        <v>59</v>
      </c>
      <c r="B60" s="53">
        <v>39246</v>
      </c>
      <c r="C60" s="54" t="s">
        <v>259</v>
      </c>
      <c r="D60" s="54"/>
      <c r="E60" s="52" t="s">
        <v>471</v>
      </c>
      <c r="F60" s="62">
        <v>5</v>
      </c>
      <c r="G60" s="48" t="s">
        <v>40</v>
      </c>
      <c r="H60" s="27" t="s">
        <v>243</v>
      </c>
      <c r="I60" s="10" t="s">
        <v>152</v>
      </c>
      <c r="J60" s="10" t="str">
        <f t="shared" si="2"/>
        <v>A</v>
      </c>
      <c r="K60" s="11">
        <f ca="1">VLOOKUP(F60,OFFSET(Hodnoc!$A$1:$C$23,0,IF(I60="Hory",0,IF(I60="Ledy",3,IF(I60="Písek",6,IF(I60="Skalky",9,IF(I60="Boulder",12,"chyba")))))),IF(J60="A",2,3),0)*VLOOKUP(G60,Hodnoc!$P$1:$Q$9,2,0)</f>
        <v>16.5</v>
      </c>
    </row>
    <row r="61" spans="1:11" ht="12.75">
      <c r="A61" s="7">
        <v>60</v>
      </c>
      <c r="B61" s="53">
        <v>39246</v>
      </c>
      <c r="C61" s="54" t="s">
        <v>259</v>
      </c>
      <c r="D61" s="54"/>
      <c r="E61" s="52" t="s">
        <v>472</v>
      </c>
      <c r="F61" s="51" t="s">
        <v>158</v>
      </c>
      <c r="G61" s="48" t="s">
        <v>39</v>
      </c>
      <c r="H61" s="27" t="s">
        <v>243</v>
      </c>
      <c r="I61" s="10" t="s">
        <v>152</v>
      </c>
      <c r="J61" s="10" t="str">
        <f t="shared" si="2"/>
        <v>A</v>
      </c>
      <c r="K61" s="11">
        <f ca="1">VLOOKUP(F61,OFFSET(Hodnoc!$A$1:$C$23,0,IF(I61="Hory",0,IF(I61="Ledy",3,IF(I61="Písek",6,IF(I61="Skalky",9,IF(I61="Boulder",12,"chyba")))))),IF(J61="A",2,3),0)*VLOOKUP(G61,Hodnoc!$P$1:$Q$9,2,0)</f>
        <v>31.5</v>
      </c>
    </row>
    <row r="62" spans="1:11" ht="12.75">
      <c r="A62" s="7">
        <v>61</v>
      </c>
      <c r="B62" s="53">
        <v>39246</v>
      </c>
      <c r="C62" s="54" t="s">
        <v>259</v>
      </c>
      <c r="D62" s="54"/>
      <c r="E62" s="52" t="s">
        <v>57</v>
      </c>
      <c r="F62" s="51" t="s">
        <v>159</v>
      </c>
      <c r="G62" s="48" t="s">
        <v>39</v>
      </c>
      <c r="H62" s="27" t="s">
        <v>243</v>
      </c>
      <c r="I62" s="10" t="s">
        <v>152</v>
      </c>
      <c r="J62" s="10" t="str">
        <f t="shared" si="2"/>
        <v>A</v>
      </c>
      <c r="K62" s="11">
        <f ca="1">VLOOKUP(F62,OFFSET(Hodnoc!$A$1:$C$23,0,IF(I62="Hory",0,IF(I62="Ledy",3,IF(I62="Písek",6,IF(I62="Skalky",9,IF(I62="Boulder",12,"chyba")))))),IF(J62="A",2,3),0)*VLOOKUP(G62,Hodnoc!$P$1:$Q$9,2,0)</f>
        <v>37.5</v>
      </c>
    </row>
    <row r="63" spans="1:11" ht="12.75">
      <c r="A63" s="7">
        <v>62</v>
      </c>
      <c r="B63" s="53">
        <v>39246</v>
      </c>
      <c r="C63" s="54" t="s">
        <v>259</v>
      </c>
      <c r="D63" s="54"/>
      <c r="E63" s="52" t="s">
        <v>46</v>
      </c>
      <c r="F63" s="51" t="s">
        <v>158</v>
      </c>
      <c r="G63" s="48" t="s">
        <v>40</v>
      </c>
      <c r="H63" s="27" t="s">
        <v>243</v>
      </c>
      <c r="I63" s="10" t="s">
        <v>152</v>
      </c>
      <c r="J63" s="10" t="str">
        <f t="shared" si="2"/>
        <v>A</v>
      </c>
      <c r="K63" s="11">
        <f ca="1">VLOOKUP(F63,OFFSET(Hodnoc!$A$1:$C$23,0,IF(I63="Hory",0,IF(I63="Ledy",3,IF(I63="Písek",6,IF(I63="Skalky",9,IF(I63="Boulder",12,"chyba")))))),IF(J63="A",2,3),0)*VLOOKUP(G63,Hodnoc!$P$1:$Q$9,2,0)</f>
        <v>31.5</v>
      </c>
    </row>
    <row r="64" spans="1:11" ht="12.75">
      <c r="A64" s="7">
        <v>63</v>
      </c>
      <c r="B64" s="53">
        <v>39246</v>
      </c>
      <c r="C64" s="54" t="s">
        <v>259</v>
      </c>
      <c r="D64" s="54"/>
      <c r="E64" s="52" t="s">
        <v>83</v>
      </c>
      <c r="F64" s="62">
        <v>6</v>
      </c>
      <c r="G64" s="48" t="s">
        <v>40</v>
      </c>
      <c r="H64" s="27" t="s">
        <v>243</v>
      </c>
      <c r="I64" s="10" t="s">
        <v>152</v>
      </c>
      <c r="J64" s="10" t="str">
        <f t="shared" si="2"/>
        <v>A</v>
      </c>
      <c r="K64" s="11">
        <f ca="1">VLOOKUP(F64,OFFSET(Hodnoc!$A$1:$C$23,0,IF(I64="Hory",0,IF(I64="Ledy",3,IF(I64="Písek",6,IF(I64="Skalky",9,IF(I64="Boulder",12,"chyba")))))),IF(J64="A",2,3),0)*VLOOKUP(G64,Hodnoc!$P$1:$Q$9,2,0)</f>
        <v>27</v>
      </c>
    </row>
    <row r="65" spans="1:11" ht="12.75">
      <c r="A65" s="7">
        <v>64</v>
      </c>
      <c r="B65" s="53">
        <v>39246</v>
      </c>
      <c r="C65" s="54" t="s">
        <v>259</v>
      </c>
      <c r="D65" s="54"/>
      <c r="E65" s="52" t="s">
        <v>473</v>
      </c>
      <c r="F65" s="62">
        <v>7</v>
      </c>
      <c r="G65" s="48" t="s">
        <v>40</v>
      </c>
      <c r="H65" s="27" t="s">
        <v>243</v>
      </c>
      <c r="I65" s="10" t="s">
        <v>152</v>
      </c>
      <c r="J65" s="10" t="str">
        <f t="shared" si="2"/>
        <v>A</v>
      </c>
      <c r="K65" s="11">
        <f ca="1">VLOOKUP(F65,OFFSET(Hodnoc!$A$1:$C$23,0,IF(I65="Hory",0,IF(I65="Ledy",3,IF(I65="Písek",6,IF(I65="Skalky",9,IF(I65="Boulder",12,"chyba")))))),IF(J65="A",2,3),0)*VLOOKUP(G65,Hodnoc!$P$1:$Q$9,2,0)</f>
        <v>43.5</v>
      </c>
    </row>
    <row r="66" spans="1:11" ht="12.75">
      <c r="A66" s="7">
        <v>65</v>
      </c>
      <c r="B66" s="53">
        <v>39250</v>
      </c>
      <c r="C66" s="54" t="s">
        <v>435</v>
      </c>
      <c r="D66" s="54"/>
      <c r="E66" s="52" t="s">
        <v>464</v>
      </c>
      <c r="F66" s="62">
        <v>7</v>
      </c>
      <c r="G66" s="48" t="s">
        <v>38</v>
      </c>
      <c r="H66" s="27" t="s">
        <v>243</v>
      </c>
      <c r="I66" s="10" t="s">
        <v>152</v>
      </c>
      <c r="J66" s="10" t="str">
        <f t="shared" si="2"/>
        <v>A</v>
      </c>
      <c r="K66" s="11">
        <f ca="1">VLOOKUP(F66,OFFSET(Hodnoc!$A$1:$C$23,0,IF(I66="Hory",0,IF(I66="Ledy",3,IF(I66="Písek",6,IF(I66="Skalky",9,IF(I66="Boulder",12,"chyba")))))),IF(J66="A",2,3),0)*VLOOKUP(G66,Hodnoc!$P$1:$Q$9,2,0)</f>
        <v>43.5</v>
      </c>
    </row>
    <row r="67" spans="1:11" ht="12.75">
      <c r="A67" s="7">
        <v>66</v>
      </c>
      <c r="B67" s="53">
        <v>39250</v>
      </c>
      <c r="C67" s="54" t="s">
        <v>435</v>
      </c>
      <c r="D67" s="54"/>
      <c r="E67" s="52" t="s">
        <v>474</v>
      </c>
      <c r="F67" s="51" t="s">
        <v>158</v>
      </c>
      <c r="G67" s="48" t="s">
        <v>38</v>
      </c>
      <c r="H67" s="27" t="s">
        <v>243</v>
      </c>
      <c r="I67" s="10" t="s">
        <v>152</v>
      </c>
      <c r="J67" s="10" t="str">
        <f t="shared" si="2"/>
        <v>A</v>
      </c>
      <c r="K67" s="11">
        <f ca="1">VLOOKUP(F67,OFFSET(Hodnoc!$A$1:$C$23,0,IF(I67="Hory",0,IF(I67="Ledy",3,IF(I67="Písek",6,IF(I67="Skalky",9,IF(I67="Boulder",12,"chyba")))))),IF(J67="A",2,3),0)*VLOOKUP(G67,Hodnoc!$P$1:$Q$9,2,0)</f>
        <v>31.5</v>
      </c>
    </row>
    <row r="68" spans="1:11" ht="12.75">
      <c r="A68" s="7">
        <v>67</v>
      </c>
      <c r="B68" s="53">
        <v>39250</v>
      </c>
      <c r="C68" s="54" t="s">
        <v>435</v>
      </c>
      <c r="D68" s="54"/>
      <c r="E68" s="52" t="s">
        <v>462</v>
      </c>
      <c r="F68" s="51" t="s">
        <v>159</v>
      </c>
      <c r="G68" s="48" t="s">
        <v>38</v>
      </c>
      <c r="H68" s="27" t="s">
        <v>243</v>
      </c>
      <c r="I68" s="10" t="s">
        <v>152</v>
      </c>
      <c r="J68" s="10" t="str">
        <f t="shared" si="2"/>
        <v>A</v>
      </c>
      <c r="K68" s="11">
        <f ca="1">VLOOKUP(F68,OFFSET(Hodnoc!$A$1:$C$23,0,IF(I68="Hory",0,IF(I68="Ledy",3,IF(I68="Písek",6,IF(I68="Skalky",9,IF(I68="Boulder",12,"chyba")))))),IF(J68="A",2,3),0)*VLOOKUP(G68,Hodnoc!$P$1:$Q$9,2,0)</f>
        <v>37.5</v>
      </c>
    </row>
    <row r="69" spans="1:11" ht="12.75">
      <c r="A69" s="7">
        <v>68</v>
      </c>
      <c r="B69" s="53">
        <v>39250</v>
      </c>
      <c r="C69" s="54" t="s">
        <v>435</v>
      </c>
      <c r="D69" s="54"/>
      <c r="E69" s="52" t="s">
        <v>475</v>
      </c>
      <c r="F69" s="51">
        <v>5</v>
      </c>
      <c r="G69" s="48" t="s">
        <v>38</v>
      </c>
      <c r="H69" s="27" t="s">
        <v>243</v>
      </c>
      <c r="I69" s="10" t="s">
        <v>152</v>
      </c>
      <c r="J69" s="10" t="str">
        <f t="shared" si="2"/>
        <v>A</v>
      </c>
      <c r="K69" s="11">
        <f ca="1">VLOOKUP(F69,OFFSET(Hodnoc!$A$1:$C$23,0,IF(I69="Hory",0,IF(I69="Ledy",3,IF(I69="Písek",6,IF(I69="Skalky",9,IF(I69="Boulder",12,"chyba")))))),IF(J69="A",2,3),0)*VLOOKUP(G69,Hodnoc!$P$1:$Q$9,2,0)</f>
        <v>16.5</v>
      </c>
    </row>
    <row r="70" spans="1:11" ht="12.75">
      <c r="A70" s="7">
        <v>69</v>
      </c>
      <c r="B70" s="53">
        <v>39250</v>
      </c>
      <c r="C70" s="54" t="s">
        <v>435</v>
      </c>
      <c r="D70" s="54"/>
      <c r="E70" s="52" t="s">
        <v>476</v>
      </c>
      <c r="F70" s="51" t="s">
        <v>159</v>
      </c>
      <c r="G70" s="48" t="s">
        <v>38</v>
      </c>
      <c r="H70" s="27" t="s">
        <v>243</v>
      </c>
      <c r="I70" s="10" t="s">
        <v>152</v>
      </c>
      <c r="J70" s="10" t="str">
        <f t="shared" si="2"/>
        <v>A</v>
      </c>
      <c r="K70" s="11">
        <f ca="1">VLOOKUP(F70,OFFSET(Hodnoc!$A$1:$C$23,0,IF(I70="Hory",0,IF(I70="Ledy",3,IF(I70="Písek",6,IF(I70="Skalky",9,IF(I70="Boulder",12,"chyba")))))),IF(J70="A",2,3),0)*VLOOKUP(G70,Hodnoc!$P$1:$Q$9,2,0)</f>
        <v>37.5</v>
      </c>
    </row>
    <row r="71" spans="1:11" ht="12.75">
      <c r="A71" s="7">
        <v>70</v>
      </c>
      <c r="B71" s="53">
        <v>39250</v>
      </c>
      <c r="C71" s="54" t="s">
        <v>435</v>
      </c>
      <c r="D71" s="54"/>
      <c r="E71" s="52" t="s">
        <v>477</v>
      </c>
      <c r="F71" s="51" t="s">
        <v>157</v>
      </c>
      <c r="G71" s="48" t="s">
        <v>470</v>
      </c>
      <c r="H71" s="27" t="s">
        <v>243</v>
      </c>
      <c r="I71" s="10" t="s">
        <v>152</v>
      </c>
      <c r="J71" s="10" t="str">
        <f t="shared" si="2"/>
        <v>A</v>
      </c>
      <c r="K71" s="11">
        <f ca="1">VLOOKUP(F71,OFFSET(Hodnoc!$A$1:$C$23,0,IF(I71="Hory",0,IF(I71="Ledy",3,IF(I71="Písek",6,IF(I71="Skalky",9,IF(I71="Boulder",12,"chyba")))))),IF(J71="A",2,3),0)*VLOOKUP(G71,Hodnoc!$P$1:$Q$9,2,0)</f>
        <v>24</v>
      </c>
    </row>
    <row r="72" spans="1:11" ht="12.75">
      <c r="A72" s="7">
        <v>71</v>
      </c>
      <c r="B72" s="53">
        <v>39250</v>
      </c>
      <c r="C72" s="54" t="s">
        <v>435</v>
      </c>
      <c r="D72" s="54"/>
      <c r="E72" s="52" t="s">
        <v>478</v>
      </c>
      <c r="F72" s="51" t="s">
        <v>159</v>
      </c>
      <c r="G72" s="48" t="s">
        <v>85</v>
      </c>
      <c r="H72" s="27" t="s">
        <v>243</v>
      </c>
      <c r="I72" s="10" t="s">
        <v>152</v>
      </c>
      <c r="J72" s="10" t="str">
        <f t="shared" si="2"/>
        <v>A</v>
      </c>
      <c r="K72" s="11">
        <f ca="1">VLOOKUP(F72,OFFSET(Hodnoc!$A$1:$C$23,0,IF(I72="Hory",0,IF(I72="Ledy",3,IF(I72="Písek",6,IF(I72="Skalky",9,IF(I72="Boulder",12,"chyba")))))),IF(J72="A",2,3),0)*VLOOKUP(G72,Hodnoc!$P$1:$Q$9,2,0)</f>
        <v>25</v>
      </c>
    </row>
    <row r="73" spans="1:11" ht="12.75">
      <c r="A73" s="7">
        <v>72</v>
      </c>
      <c r="B73" s="53">
        <v>39268</v>
      </c>
      <c r="C73" s="54" t="s">
        <v>556</v>
      </c>
      <c r="D73" s="54" t="s">
        <v>41</v>
      </c>
      <c r="E73" s="52" t="s">
        <v>557</v>
      </c>
      <c r="F73" s="51" t="s">
        <v>157</v>
      </c>
      <c r="G73" s="48" t="s">
        <v>38</v>
      </c>
      <c r="H73" s="27" t="s">
        <v>243</v>
      </c>
      <c r="I73" s="10" t="s">
        <v>152</v>
      </c>
      <c r="J73" s="10" t="str">
        <f t="shared" si="2"/>
        <v>A</v>
      </c>
      <c r="K73" s="11">
        <f ca="1">VLOOKUP(F73,OFFSET(Hodnoc!$A$1:$C$23,0,IF(I73="Hory",0,IF(I73="Ledy",3,IF(I73="Písek",6,IF(I73="Skalky",9,IF(I73="Boulder",12,"chyba")))))),IF(J73="A",2,3),0)*VLOOKUP(G73,Hodnoc!$P$1:$Q$9,2,0)</f>
        <v>24</v>
      </c>
    </row>
    <row r="74" spans="1:11" ht="12.75">
      <c r="A74" s="7">
        <v>73</v>
      </c>
      <c r="B74" s="53">
        <v>39268</v>
      </c>
      <c r="C74" s="54" t="s">
        <v>556</v>
      </c>
      <c r="D74" s="54" t="s">
        <v>41</v>
      </c>
      <c r="E74" s="52" t="s">
        <v>558</v>
      </c>
      <c r="F74" s="51">
        <v>5</v>
      </c>
      <c r="G74" s="48" t="s">
        <v>40</v>
      </c>
      <c r="H74" s="27" t="s">
        <v>243</v>
      </c>
      <c r="I74" s="10" t="s">
        <v>152</v>
      </c>
      <c r="J74" s="10" t="str">
        <f t="shared" si="2"/>
        <v>A</v>
      </c>
      <c r="K74" s="11">
        <f ca="1">VLOOKUP(F74,OFFSET(Hodnoc!$A$1:$C$23,0,IF(I74="Hory",0,IF(I74="Ledy",3,IF(I74="Písek",6,IF(I74="Skalky",9,IF(I74="Boulder",12,"chyba")))))),IF(J74="A",2,3),0)*VLOOKUP(G74,Hodnoc!$P$1:$Q$9,2,0)</f>
        <v>16.5</v>
      </c>
    </row>
    <row r="75" spans="1:11" ht="12.75">
      <c r="A75" s="7">
        <v>74</v>
      </c>
      <c r="B75" s="53">
        <v>39268</v>
      </c>
      <c r="C75" s="54" t="s">
        <v>556</v>
      </c>
      <c r="D75" s="54" t="s">
        <v>559</v>
      </c>
      <c r="E75" s="52" t="s">
        <v>560</v>
      </c>
      <c r="F75" s="51" t="s">
        <v>155</v>
      </c>
      <c r="G75" s="48" t="s">
        <v>85</v>
      </c>
      <c r="H75" s="27" t="s">
        <v>243</v>
      </c>
      <c r="I75" s="10" t="s">
        <v>152</v>
      </c>
      <c r="J75" s="10" t="str">
        <f t="shared" si="2"/>
        <v>A</v>
      </c>
      <c r="K75" s="11">
        <f ca="1">VLOOKUP(F75,OFFSET(Hodnoc!$A$1:$C$23,0,IF(I75="Hory",0,IF(I75="Ledy",3,IF(I75="Písek",6,IF(I75="Skalky",9,IF(I75="Boulder",12,"chyba")))))),IF(J75="A",2,3),0)*VLOOKUP(G75,Hodnoc!$P$1:$Q$9,2,0)</f>
        <v>9</v>
      </c>
    </row>
    <row r="76" spans="1:11" ht="12.75">
      <c r="A76" s="7">
        <v>75</v>
      </c>
      <c r="B76" s="53">
        <v>39268</v>
      </c>
      <c r="C76" s="54" t="s">
        <v>556</v>
      </c>
      <c r="D76" s="54" t="s">
        <v>559</v>
      </c>
      <c r="E76" s="52" t="s">
        <v>561</v>
      </c>
      <c r="F76" s="51" t="s">
        <v>156</v>
      </c>
      <c r="G76" s="48" t="s">
        <v>470</v>
      </c>
      <c r="H76" s="27" t="s">
        <v>243</v>
      </c>
      <c r="I76" s="10" t="s">
        <v>152</v>
      </c>
      <c r="J76" s="10" t="str">
        <f t="shared" si="2"/>
        <v>A</v>
      </c>
      <c r="K76" s="11">
        <f ca="1">VLOOKUP(F76,OFFSET(Hodnoc!$A$1:$C$23,0,IF(I76="Hory",0,IF(I76="Ledy",3,IF(I76="Písek",6,IF(I76="Skalky",9,IF(I76="Boulder",12,"chyba")))))),IF(J76="A",2,3),0)*VLOOKUP(G76,Hodnoc!$P$1:$Q$9,2,0)</f>
        <v>19.5</v>
      </c>
    </row>
    <row r="77" spans="1:11" ht="12.75">
      <c r="A77" s="7">
        <v>76</v>
      </c>
      <c r="B77" s="53">
        <v>39268</v>
      </c>
      <c r="C77" s="54" t="s">
        <v>556</v>
      </c>
      <c r="D77" s="54" t="s">
        <v>559</v>
      </c>
      <c r="E77" s="52" t="s">
        <v>562</v>
      </c>
      <c r="F77" s="51" t="s">
        <v>158</v>
      </c>
      <c r="G77" s="48" t="s">
        <v>85</v>
      </c>
      <c r="H77" s="27" t="s">
        <v>243</v>
      </c>
      <c r="I77" s="10" t="s">
        <v>152</v>
      </c>
      <c r="J77" s="10" t="str">
        <f t="shared" si="2"/>
        <v>A</v>
      </c>
      <c r="K77" s="11">
        <f ca="1">VLOOKUP(F77,OFFSET(Hodnoc!$A$1:$C$23,0,IF(I77="Hory",0,IF(I77="Ledy",3,IF(I77="Písek",6,IF(I77="Skalky",9,IF(I77="Boulder",12,"chyba")))))),IF(J77="A",2,3),0)*VLOOKUP(G77,Hodnoc!$P$1:$Q$9,2,0)</f>
        <v>21</v>
      </c>
    </row>
    <row r="78" spans="1:11" ht="12.75">
      <c r="A78" s="7">
        <v>77</v>
      </c>
      <c r="B78" s="53">
        <v>39268</v>
      </c>
      <c r="C78" s="54" t="s">
        <v>556</v>
      </c>
      <c r="D78" s="54" t="s">
        <v>559</v>
      </c>
      <c r="E78" s="52" t="s">
        <v>563</v>
      </c>
      <c r="F78" s="51" t="s">
        <v>155</v>
      </c>
      <c r="G78" s="48" t="s">
        <v>40</v>
      </c>
      <c r="H78" s="27" t="s">
        <v>243</v>
      </c>
      <c r="I78" s="10" t="s">
        <v>152</v>
      </c>
      <c r="J78" s="10" t="str">
        <f t="shared" si="2"/>
        <v>A</v>
      </c>
      <c r="K78" s="11">
        <f ca="1">VLOOKUP(F78,OFFSET(Hodnoc!$A$1:$C$23,0,IF(I78="Hory",0,IF(I78="Ledy",3,IF(I78="Písek",6,IF(I78="Skalky",9,IF(I78="Boulder",12,"chyba")))))),IF(J78="A",2,3),0)*VLOOKUP(G78,Hodnoc!$P$1:$Q$9,2,0)</f>
        <v>13.5</v>
      </c>
    </row>
    <row r="79" spans="1:11" ht="12.75">
      <c r="A79" s="7">
        <v>78</v>
      </c>
      <c r="B79" s="53">
        <v>39268</v>
      </c>
      <c r="C79" s="54" t="s">
        <v>556</v>
      </c>
      <c r="D79" s="54" t="s">
        <v>559</v>
      </c>
      <c r="E79" s="52" t="s">
        <v>564</v>
      </c>
      <c r="F79" s="51">
        <v>6</v>
      </c>
      <c r="G79" s="48" t="s">
        <v>40</v>
      </c>
      <c r="H79" s="27" t="s">
        <v>243</v>
      </c>
      <c r="I79" s="10" t="s">
        <v>152</v>
      </c>
      <c r="J79" s="10" t="str">
        <f t="shared" si="2"/>
        <v>A</v>
      </c>
      <c r="K79" s="11">
        <f ca="1">VLOOKUP(F79,OFFSET(Hodnoc!$A$1:$C$23,0,IF(I79="Hory",0,IF(I79="Ledy",3,IF(I79="Písek",6,IF(I79="Skalky",9,IF(I79="Boulder",12,"chyba")))))),IF(J79="A",2,3),0)*VLOOKUP(G79,Hodnoc!$P$1:$Q$9,2,0)</f>
        <v>27</v>
      </c>
    </row>
    <row r="80" spans="1:11" ht="12.75">
      <c r="A80" s="7">
        <v>79</v>
      </c>
      <c r="B80" s="53">
        <v>39269</v>
      </c>
      <c r="C80" s="54" t="s">
        <v>556</v>
      </c>
      <c r="D80" s="54" t="s">
        <v>565</v>
      </c>
      <c r="E80" s="52" t="s">
        <v>566</v>
      </c>
      <c r="F80" s="51" t="s">
        <v>156</v>
      </c>
      <c r="G80" s="48" t="s">
        <v>470</v>
      </c>
      <c r="H80" s="27" t="s">
        <v>243</v>
      </c>
      <c r="I80" s="10" t="s">
        <v>152</v>
      </c>
      <c r="J80" s="10" t="str">
        <f t="shared" si="2"/>
        <v>A</v>
      </c>
      <c r="K80" s="11">
        <f ca="1">VLOOKUP(F80,OFFSET(Hodnoc!$A$1:$C$23,0,IF(I80="Hory",0,IF(I80="Ledy",3,IF(I80="Písek",6,IF(I80="Skalky",9,IF(I80="Boulder",12,"chyba")))))),IF(J80="A",2,3),0)*VLOOKUP(G80,Hodnoc!$P$1:$Q$9,2,0)</f>
        <v>19.5</v>
      </c>
    </row>
    <row r="81" spans="1:11" ht="12.75">
      <c r="A81" s="7">
        <v>80</v>
      </c>
      <c r="B81" s="53">
        <v>39269</v>
      </c>
      <c r="C81" s="54" t="s">
        <v>556</v>
      </c>
      <c r="D81" s="54" t="s">
        <v>567</v>
      </c>
      <c r="E81" s="52" t="s">
        <v>568</v>
      </c>
      <c r="F81" s="62">
        <v>5</v>
      </c>
      <c r="G81" s="48" t="s">
        <v>40</v>
      </c>
      <c r="H81" s="27" t="s">
        <v>243</v>
      </c>
      <c r="I81" s="10" t="s">
        <v>152</v>
      </c>
      <c r="J81" s="10" t="str">
        <f t="shared" si="2"/>
        <v>A</v>
      </c>
      <c r="K81" s="11">
        <f ca="1">VLOOKUP(F81,OFFSET(Hodnoc!$A$1:$C$23,0,IF(I81="Hory",0,IF(I81="Ledy",3,IF(I81="Písek",6,IF(I81="Skalky",9,IF(I81="Boulder",12,"chyba")))))),IF(J81="A",2,3),0)*VLOOKUP(G81,Hodnoc!$P$1:$Q$9,2,0)</f>
        <v>16.5</v>
      </c>
    </row>
    <row r="82" spans="1:11" ht="12.75">
      <c r="A82" s="7">
        <v>81</v>
      </c>
      <c r="B82" s="53">
        <v>39269</v>
      </c>
      <c r="C82" s="54" t="s">
        <v>556</v>
      </c>
      <c r="D82" s="54" t="s">
        <v>567</v>
      </c>
      <c r="E82" s="52" t="s">
        <v>569</v>
      </c>
      <c r="F82" s="51" t="s">
        <v>159</v>
      </c>
      <c r="G82" s="48" t="s">
        <v>171</v>
      </c>
      <c r="H82" s="27" t="s">
        <v>243</v>
      </c>
      <c r="I82" s="10" t="s">
        <v>152</v>
      </c>
      <c r="J82" s="10" t="str">
        <f t="shared" si="2"/>
        <v>B</v>
      </c>
      <c r="K82" s="11">
        <f ca="1">VLOOKUP(F82,OFFSET(Hodnoc!$A$1:$C$23,0,IF(I82="Hory",0,IF(I82="Ledy",3,IF(I82="Písek",6,IF(I82="Skalky",9,IF(I82="Boulder",12,"chyba")))))),IF(J82="A",2,3),0)*VLOOKUP(G82,Hodnoc!$P$1:$Q$9,2,0)</f>
        <v>12</v>
      </c>
    </row>
    <row r="83" spans="1:11" ht="12.75">
      <c r="A83" s="7">
        <v>82</v>
      </c>
      <c r="B83" s="53">
        <v>39269</v>
      </c>
      <c r="C83" s="54" t="s">
        <v>556</v>
      </c>
      <c r="D83" s="54" t="s">
        <v>567</v>
      </c>
      <c r="E83" s="52" t="s">
        <v>570</v>
      </c>
      <c r="F83" s="62">
        <v>3</v>
      </c>
      <c r="G83" s="48" t="s">
        <v>40</v>
      </c>
      <c r="H83" s="27" t="s">
        <v>243</v>
      </c>
      <c r="I83" s="10" t="s">
        <v>152</v>
      </c>
      <c r="J83" s="10" t="str">
        <f t="shared" si="2"/>
        <v>A</v>
      </c>
      <c r="K83" s="11">
        <f ca="1">VLOOKUP(F83,OFFSET(Hodnoc!$A$1:$C$23,0,IF(I83="Hory",0,IF(I83="Ledy",3,IF(I83="Písek",6,IF(I83="Skalky",9,IF(I83="Boulder",12,"chyba")))))),IF(J83="A",2,3),0)*VLOOKUP(G83,Hodnoc!$P$1:$Q$9,2,0)</f>
        <v>4.5</v>
      </c>
    </row>
    <row r="84" spans="1:11" ht="12.75">
      <c r="A84" s="7">
        <v>83</v>
      </c>
      <c r="B84" s="53">
        <v>39269</v>
      </c>
      <c r="C84" s="54" t="s">
        <v>556</v>
      </c>
      <c r="D84" s="54" t="s">
        <v>567</v>
      </c>
      <c r="E84" s="52" t="s">
        <v>571</v>
      </c>
      <c r="F84" s="62">
        <v>5</v>
      </c>
      <c r="G84" s="48" t="s">
        <v>38</v>
      </c>
      <c r="H84" s="27" t="s">
        <v>243</v>
      </c>
      <c r="I84" s="10" t="s">
        <v>152</v>
      </c>
      <c r="J84" s="10" t="str">
        <f t="shared" si="2"/>
        <v>A</v>
      </c>
      <c r="K84" s="11">
        <f ca="1">VLOOKUP(F84,OFFSET(Hodnoc!$A$1:$C$23,0,IF(I84="Hory",0,IF(I84="Ledy",3,IF(I84="Písek",6,IF(I84="Skalky",9,IF(I84="Boulder",12,"chyba")))))),IF(J84="A",2,3),0)*VLOOKUP(G84,Hodnoc!$P$1:$Q$9,2,0)</f>
        <v>16.5</v>
      </c>
    </row>
    <row r="85" spans="1:11" ht="12.75">
      <c r="A85" s="7">
        <v>84</v>
      </c>
      <c r="B85" s="53">
        <v>39270</v>
      </c>
      <c r="C85" s="54" t="s">
        <v>556</v>
      </c>
      <c r="D85" s="54" t="s">
        <v>559</v>
      </c>
      <c r="E85" s="52" t="s">
        <v>572</v>
      </c>
      <c r="F85" s="51" t="s">
        <v>146</v>
      </c>
      <c r="G85" s="48" t="s">
        <v>5</v>
      </c>
      <c r="H85" s="27" t="s">
        <v>243</v>
      </c>
      <c r="I85" s="10" t="s">
        <v>152</v>
      </c>
      <c r="J85" s="10" t="str">
        <f t="shared" si="2"/>
        <v>B</v>
      </c>
      <c r="K85" s="11">
        <f ca="1">VLOOKUP(F85,OFFSET(Hodnoc!$A$1:$C$23,0,IF(I85="Hory",0,IF(I85="Ledy",3,IF(I85="Písek",6,IF(I85="Skalky",9,IF(I85="Boulder",12,"chyba")))))),IF(J85="A",2,3),0)*VLOOKUP(G85,Hodnoc!$P$1:$Q$9,2,0)</f>
        <v>23.400000000000002</v>
      </c>
    </row>
    <row r="86" spans="1:11" ht="12.75">
      <c r="A86" s="7">
        <v>85</v>
      </c>
      <c r="B86" s="53">
        <v>39270</v>
      </c>
      <c r="C86" s="54" t="s">
        <v>556</v>
      </c>
      <c r="D86" s="54" t="s">
        <v>18</v>
      </c>
      <c r="E86" s="52" t="s">
        <v>573</v>
      </c>
      <c r="F86" s="51" t="s">
        <v>155</v>
      </c>
      <c r="G86" s="48" t="s">
        <v>40</v>
      </c>
      <c r="H86" s="27" t="s">
        <v>243</v>
      </c>
      <c r="I86" s="10" t="s">
        <v>152</v>
      </c>
      <c r="J86" s="10" t="str">
        <f t="shared" si="2"/>
        <v>A</v>
      </c>
      <c r="K86" s="11">
        <f ca="1">VLOOKUP(F86,OFFSET(Hodnoc!$A$1:$C$23,0,IF(I86="Hory",0,IF(I86="Ledy",3,IF(I86="Písek",6,IF(I86="Skalky",9,IF(I86="Boulder",12,"chyba")))))),IF(J86="A",2,3),0)*VLOOKUP(G86,Hodnoc!$P$1:$Q$9,2,0)</f>
        <v>13.5</v>
      </c>
    </row>
    <row r="87" spans="1:11" ht="12.75">
      <c r="A87" s="7">
        <v>86</v>
      </c>
      <c r="B87" s="53">
        <v>39270</v>
      </c>
      <c r="C87" s="54" t="s">
        <v>556</v>
      </c>
      <c r="D87" s="54" t="s">
        <v>18</v>
      </c>
      <c r="E87" s="52" t="s">
        <v>574</v>
      </c>
      <c r="F87" s="51" t="s">
        <v>156</v>
      </c>
      <c r="G87" s="48" t="s">
        <v>5</v>
      </c>
      <c r="H87" s="27" t="s">
        <v>243</v>
      </c>
      <c r="I87" s="10" t="s">
        <v>152</v>
      </c>
      <c r="J87" s="10" t="str">
        <f t="shared" si="2"/>
        <v>B</v>
      </c>
      <c r="K87" s="11">
        <f ca="1">VLOOKUP(F87,OFFSET(Hodnoc!$A$1:$C$23,0,IF(I87="Hory",0,IF(I87="Ledy",3,IF(I87="Písek",6,IF(I87="Skalky",9,IF(I87="Boulder",12,"chyba")))))),IF(J87="A",2,3),0)*VLOOKUP(G87,Hodnoc!$P$1:$Q$9,2,0)</f>
        <v>7.800000000000001</v>
      </c>
    </row>
    <row r="88" spans="1:11" ht="12.75">
      <c r="A88" s="7">
        <v>87</v>
      </c>
      <c r="B88" s="53">
        <v>39270</v>
      </c>
      <c r="C88" s="54" t="s">
        <v>556</v>
      </c>
      <c r="D88" s="54" t="s">
        <v>18</v>
      </c>
      <c r="E88" s="52" t="s">
        <v>575</v>
      </c>
      <c r="F88" s="51" t="s">
        <v>155</v>
      </c>
      <c r="G88" s="48" t="s">
        <v>40</v>
      </c>
      <c r="H88" s="27" t="s">
        <v>243</v>
      </c>
      <c r="I88" s="10" t="s">
        <v>152</v>
      </c>
      <c r="J88" s="10" t="str">
        <f t="shared" si="2"/>
        <v>A</v>
      </c>
      <c r="K88" s="11">
        <f ca="1">VLOOKUP(F88,OFFSET(Hodnoc!$A$1:$C$23,0,IF(I88="Hory",0,IF(I88="Ledy",3,IF(I88="Písek",6,IF(I88="Skalky",9,IF(I88="Boulder",12,"chyba")))))),IF(J88="A",2,3),0)*VLOOKUP(G88,Hodnoc!$P$1:$Q$9,2,0)</f>
        <v>13.5</v>
      </c>
    </row>
    <row r="89" spans="1:11" ht="12.75">
      <c r="A89" s="7">
        <v>88</v>
      </c>
      <c r="B89" s="53">
        <v>39270</v>
      </c>
      <c r="C89" s="54" t="s">
        <v>556</v>
      </c>
      <c r="D89" s="54" t="s">
        <v>18</v>
      </c>
      <c r="E89" s="52" t="s">
        <v>576</v>
      </c>
      <c r="F89" s="51">
        <v>6</v>
      </c>
      <c r="G89" s="48" t="s">
        <v>5</v>
      </c>
      <c r="H89" s="27" t="s">
        <v>243</v>
      </c>
      <c r="I89" s="10" t="s">
        <v>152</v>
      </c>
      <c r="J89" s="10" t="str">
        <f aca="true" t="shared" si="3" ref="J89:J103">IF(OR(G89="TR",G89="TRO"),"B","A")</f>
        <v>B</v>
      </c>
      <c r="K89" s="11">
        <f ca="1">VLOOKUP(F89,OFFSET(Hodnoc!$A$1:$C$23,0,IF(I89="Hory",0,IF(I89="Ledy",3,IF(I89="Písek",6,IF(I89="Skalky",9,IF(I89="Boulder",12,"chyba")))))),IF(J89="A",2,3),0)*VLOOKUP(G89,Hodnoc!$P$1:$Q$9,2,0)</f>
        <v>10.4</v>
      </c>
    </row>
    <row r="90" spans="1:11" ht="12.75">
      <c r="A90" s="7">
        <v>89</v>
      </c>
      <c r="B90" s="53">
        <v>39270</v>
      </c>
      <c r="C90" s="54" t="s">
        <v>556</v>
      </c>
      <c r="D90" s="54" t="s">
        <v>18</v>
      </c>
      <c r="E90" s="52" t="s">
        <v>577</v>
      </c>
      <c r="F90" s="62">
        <v>5</v>
      </c>
      <c r="G90" s="48" t="s">
        <v>40</v>
      </c>
      <c r="H90" s="27" t="s">
        <v>243</v>
      </c>
      <c r="I90" s="10" t="s">
        <v>152</v>
      </c>
      <c r="J90" s="10" t="str">
        <f t="shared" si="3"/>
        <v>A</v>
      </c>
      <c r="K90" s="11">
        <f ca="1">VLOOKUP(F90,OFFSET(Hodnoc!$A$1:$C$23,0,IF(I90="Hory",0,IF(I90="Ledy",3,IF(I90="Písek",6,IF(I90="Skalky",9,IF(I90="Boulder",12,"chyba")))))),IF(J90="A",2,3),0)*VLOOKUP(G90,Hodnoc!$P$1:$Q$9,2,0)</f>
        <v>16.5</v>
      </c>
    </row>
    <row r="91" spans="1:11" ht="12.75">
      <c r="A91" s="7">
        <v>90</v>
      </c>
      <c r="B91" s="53">
        <v>39271</v>
      </c>
      <c r="C91" s="54" t="s">
        <v>556</v>
      </c>
      <c r="D91" s="54" t="s">
        <v>578</v>
      </c>
      <c r="E91" s="52" t="s">
        <v>579</v>
      </c>
      <c r="F91" s="51" t="s">
        <v>156</v>
      </c>
      <c r="G91" s="48" t="s">
        <v>5</v>
      </c>
      <c r="H91" s="27" t="s">
        <v>243</v>
      </c>
      <c r="I91" s="10" t="s">
        <v>152</v>
      </c>
      <c r="J91" s="10" t="str">
        <f t="shared" si="3"/>
        <v>B</v>
      </c>
      <c r="K91" s="11">
        <f ca="1">VLOOKUP(F91,OFFSET(Hodnoc!$A$1:$C$23,0,IF(I91="Hory",0,IF(I91="Ledy",3,IF(I91="Písek",6,IF(I91="Skalky",9,IF(I91="Boulder",12,"chyba")))))),IF(J91="A",2,3),0)*VLOOKUP(G91,Hodnoc!$P$1:$Q$9,2,0)</f>
        <v>7.800000000000001</v>
      </c>
    </row>
    <row r="92" spans="1:11" ht="12.75">
      <c r="A92" s="7">
        <v>91</v>
      </c>
      <c r="B92" s="53">
        <v>39271</v>
      </c>
      <c r="C92" s="54" t="s">
        <v>556</v>
      </c>
      <c r="D92" s="54" t="s">
        <v>578</v>
      </c>
      <c r="E92" s="52" t="s">
        <v>580</v>
      </c>
      <c r="F92" s="62">
        <v>5</v>
      </c>
      <c r="G92" s="48" t="s">
        <v>5</v>
      </c>
      <c r="H92" s="27" t="s">
        <v>243</v>
      </c>
      <c r="I92" s="10" t="s">
        <v>152</v>
      </c>
      <c r="J92" s="10" t="str">
        <f t="shared" si="3"/>
        <v>B</v>
      </c>
      <c r="K92" s="11">
        <f ca="1">VLOOKUP(F92,OFFSET(Hodnoc!$A$1:$C$23,0,IF(I92="Hory",0,IF(I92="Ledy",3,IF(I92="Písek",6,IF(I92="Skalky",9,IF(I92="Boulder",12,"chyba")))))),IF(J92="A",2,3),0)*VLOOKUP(G92,Hodnoc!$P$1:$Q$9,2,0)</f>
        <v>6.5</v>
      </c>
    </row>
    <row r="93" spans="1:11" ht="12.75">
      <c r="A93" s="7">
        <v>92</v>
      </c>
      <c r="B93" s="53">
        <v>39271</v>
      </c>
      <c r="C93" s="54" t="s">
        <v>556</v>
      </c>
      <c r="D93" s="54" t="s">
        <v>578</v>
      </c>
      <c r="E93" s="52" t="s">
        <v>581</v>
      </c>
      <c r="F93" s="62" t="s">
        <v>156</v>
      </c>
      <c r="G93" s="48" t="s">
        <v>5</v>
      </c>
      <c r="H93" s="27" t="s">
        <v>243</v>
      </c>
      <c r="I93" s="10" t="s">
        <v>152</v>
      </c>
      <c r="J93" s="10" t="str">
        <f t="shared" si="3"/>
        <v>B</v>
      </c>
      <c r="K93" s="11">
        <f ca="1">VLOOKUP(F93,OFFSET(Hodnoc!$A$1:$C$23,0,IF(I93="Hory",0,IF(I93="Ledy",3,IF(I93="Písek",6,IF(I93="Skalky",9,IF(I93="Boulder",12,"chyba")))))),IF(J93="A",2,3),0)*VLOOKUP(G93,Hodnoc!$P$1:$Q$9,2,0)</f>
        <v>7.800000000000001</v>
      </c>
    </row>
    <row r="94" spans="1:11" ht="12.75">
      <c r="A94" s="7">
        <v>93</v>
      </c>
      <c r="B94" s="53">
        <v>39271</v>
      </c>
      <c r="C94" s="54" t="s">
        <v>556</v>
      </c>
      <c r="D94" s="54" t="s">
        <v>559</v>
      </c>
      <c r="E94" s="52" t="s">
        <v>572</v>
      </c>
      <c r="F94" s="62" t="s">
        <v>146</v>
      </c>
      <c r="G94" s="48" t="s">
        <v>40</v>
      </c>
      <c r="H94" s="27" t="s">
        <v>243</v>
      </c>
      <c r="I94" s="10" t="s">
        <v>152</v>
      </c>
      <c r="J94" s="10" t="str">
        <f t="shared" si="3"/>
        <v>A</v>
      </c>
      <c r="K94" s="11">
        <f ca="1">VLOOKUP(F94,OFFSET(Hodnoc!$A$1:$C$23,0,IF(I94="Hory",0,IF(I94="Ledy",3,IF(I94="Písek",6,IF(I94="Skalky",9,IF(I94="Boulder",12,"chyba")))))),IF(J94="A",2,3),0)*VLOOKUP(G94,Hodnoc!$P$1:$Q$9,2,0)</f>
        <v>57</v>
      </c>
    </row>
    <row r="95" spans="1:11" ht="12.75">
      <c r="A95" s="7">
        <v>94</v>
      </c>
      <c r="B95" s="53">
        <v>39253</v>
      </c>
      <c r="C95" s="54" t="s">
        <v>259</v>
      </c>
      <c r="D95" s="54"/>
      <c r="E95" s="52" t="s">
        <v>302</v>
      </c>
      <c r="F95" s="62" t="s">
        <v>158</v>
      </c>
      <c r="G95" s="48" t="s">
        <v>38</v>
      </c>
      <c r="H95" s="27" t="s">
        <v>243</v>
      </c>
      <c r="I95" s="10" t="s">
        <v>152</v>
      </c>
      <c r="J95" s="10" t="str">
        <f t="shared" si="3"/>
        <v>A</v>
      </c>
      <c r="K95" s="11">
        <f ca="1">VLOOKUP(F95,OFFSET(Hodnoc!$A$1:$C$23,0,IF(I95="Hory",0,IF(I95="Ledy",3,IF(I95="Písek",6,IF(I95="Skalky",9,IF(I95="Boulder",12,"chyba")))))),IF(J95="A",2,3),0)*VLOOKUP(G95,Hodnoc!$P$1:$Q$9,2,0)</f>
        <v>31.5</v>
      </c>
    </row>
    <row r="96" spans="1:11" ht="12.75">
      <c r="A96" s="7">
        <v>95</v>
      </c>
      <c r="B96" s="53">
        <v>39253</v>
      </c>
      <c r="C96" s="54" t="s">
        <v>259</v>
      </c>
      <c r="D96" s="54"/>
      <c r="E96" s="52" t="s">
        <v>612</v>
      </c>
      <c r="F96" s="62" t="s">
        <v>158</v>
      </c>
      <c r="G96" s="48" t="s">
        <v>39</v>
      </c>
      <c r="H96" s="27" t="s">
        <v>243</v>
      </c>
      <c r="I96" s="10" t="s">
        <v>152</v>
      </c>
      <c r="J96" s="10" t="str">
        <f t="shared" si="3"/>
        <v>A</v>
      </c>
      <c r="K96" s="11">
        <f ca="1">VLOOKUP(F96,OFFSET(Hodnoc!$A$1:$C$23,0,IF(I96="Hory",0,IF(I96="Ledy",3,IF(I96="Písek",6,IF(I96="Skalky",9,IF(I96="Boulder",12,"chyba")))))),IF(J96="A",2,3),0)*VLOOKUP(G96,Hodnoc!$P$1:$Q$9,2,0)</f>
        <v>31.5</v>
      </c>
    </row>
    <row r="97" spans="1:11" ht="12.75">
      <c r="A97" s="7">
        <v>96</v>
      </c>
      <c r="B97" s="53">
        <v>39258</v>
      </c>
      <c r="C97" s="54" t="s">
        <v>435</v>
      </c>
      <c r="D97" s="54"/>
      <c r="E97" s="52" t="s">
        <v>548</v>
      </c>
      <c r="F97" s="62" t="s">
        <v>124</v>
      </c>
      <c r="G97" s="48" t="s">
        <v>38</v>
      </c>
      <c r="H97" s="27" t="s">
        <v>243</v>
      </c>
      <c r="I97" s="10" t="s">
        <v>152</v>
      </c>
      <c r="J97" s="10" t="str">
        <f t="shared" si="3"/>
        <v>A</v>
      </c>
      <c r="K97" s="11">
        <f ca="1">VLOOKUP(F97,OFFSET(Hodnoc!$A$1:$C$23,0,IF(I97="Hory",0,IF(I97="Ledy",3,IF(I97="Písek",6,IF(I97="Skalky",9,IF(I97="Boulder",12,"chyba")))))),IF(J97="A",2,3),0)*VLOOKUP(G97,Hodnoc!$P$1:$Q$9,2,0)</f>
        <v>12</v>
      </c>
    </row>
    <row r="98" spans="1:11" ht="12.75">
      <c r="A98" s="7">
        <v>97</v>
      </c>
      <c r="B98" s="53">
        <v>39258</v>
      </c>
      <c r="C98" s="54" t="s">
        <v>435</v>
      </c>
      <c r="D98" s="54"/>
      <c r="E98" s="52" t="s">
        <v>440</v>
      </c>
      <c r="F98" s="62">
        <v>6</v>
      </c>
      <c r="G98" s="48" t="s">
        <v>5</v>
      </c>
      <c r="H98" s="27" t="s">
        <v>243</v>
      </c>
      <c r="I98" s="10" t="s">
        <v>152</v>
      </c>
      <c r="J98" s="10" t="str">
        <f t="shared" si="3"/>
        <v>B</v>
      </c>
      <c r="K98" s="11">
        <f ca="1">VLOOKUP(F98,OFFSET(Hodnoc!$A$1:$C$23,0,IF(I98="Hory",0,IF(I98="Ledy",3,IF(I98="Písek",6,IF(I98="Skalky",9,IF(I98="Boulder",12,"chyba")))))),IF(J98="A",2,3),0)*VLOOKUP(G98,Hodnoc!$P$1:$Q$9,2,0)</f>
        <v>10.4</v>
      </c>
    </row>
    <row r="99" spans="1:11" ht="12.75">
      <c r="A99" s="7">
        <v>98</v>
      </c>
      <c r="B99" s="53">
        <v>39258</v>
      </c>
      <c r="C99" s="54" t="s">
        <v>435</v>
      </c>
      <c r="D99" s="54"/>
      <c r="E99" s="52" t="s">
        <v>613</v>
      </c>
      <c r="F99" s="62" t="s">
        <v>158</v>
      </c>
      <c r="G99" s="48" t="s">
        <v>40</v>
      </c>
      <c r="H99" s="27" t="s">
        <v>243</v>
      </c>
      <c r="I99" s="10" t="s">
        <v>152</v>
      </c>
      <c r="J99" s="10" t="str">
        <f t="shared" si="3"/>
        <v>A</v>
      </c>
      <c r="K99" s="11">
        <f ca="1">VLOOKUP(F99,OFFSET(Hodnoc!$A$1:$C$23,0,IF(I99="Hory",0,IF(I99="Ledy",3,IF(I99="Písek",6,IF(I99="Skalky",9,IF(I99="Boulder",12,"chyba")))))),IF(J99="A",2,3),0)*VLOOKUP(G99,Hodnoc!$P$1:$Q$9,2,0)</f>
        <v>31.5</v>
      </c>
    </row>
    <row r="100" spans="1:11" ht="12.75">
      <c r="A100" s="7">
        <v>99</v>
      </c>
      <c r="B100" s="53">
        <v>39258</v>
      </c>
      <c r="C100" s="54" t="s">
        <v>435</v>
      </c>
      <c r="D100" s="54"/>
      <c r="E100" s="52" t="s">
        <v>614</v>
      </c>
      <c r="F100" s="62">
        <v>7</v>
      </c>
      <c r="G100" s="48" t="s">
        <v>470</v>
      </c>
      <c r="H100" s="27" t="s">
        <v>243</v>
      </c>
      <c r="I100" s="10" t="s">
        <v>152</v>
      </c>
      <c r="J100" s="10" t="str">
        <f t="shared" si="3"/>
        <v>A</v>
      </c>
      <c r="K100" s="11">
        <f ca="1">VLOOKUP(F100,OFFSET(Hodnoc!$A$1:$C$23,0,IF(I100="Hory",0,IF(I100="Ledy",3,IF(I100="Písek",6,IF(I100="Skalky",9,IF(I100="Boulder",12,"chyba")))))),IF(J100="A",2,3),0)*VLOOKUP(G100,Hodnoc!$P$1:$Q$9,2,0)</f>
        <v>43.5</v>
      </c>
    </row>
    <row r="101" spans="1:11" ht="12.75">
      <c r="A101" s="7">
        <v>100</v>
      </c>
      <c r="B101" s="53">
        <v>39258</v>
      </c>
      <c r="C101" s="54" t="s">
        <v>435</v>
      </c>
      <c r="D101" s="54"/>
      <c r="E101" s="52" t="s">
        <v>615</v>
      </c>
      <c r="F101" s="62" t="s">
        <v>159</v>
      </c>
      <c r="G101" s="48" t="s">
        <v>38</v>
      </c>
      <c r="H101" s="27" t="s">
        <v>243</v>
      </c>
      <c r="I101" s="10" t="s">
        <v>152</v>
      </c>
      <c r="J101" s="10" t="str">
        <f t="shared" si="3"/>
        <v>A</v>
      </c>
      <c r="K101" s="11">
        <f ca="1">VLOOKUP(F101,OFFSET(Hodnoc!$A$1:$C$23,0,IF(I101="Hory",0,IF(I101="Ledy",3,IF(I101="Písek",6,IF(I101="Skalky",9,IF(I101="Boulder",12,"chyba")))))),IF(J101="A",2,3),0)*VLOOKUP(G101,Hodnoc!$P$1:$Q$9,2,0)</f>
        <v>37.5</v>
      </c>
    </row>
    <row r="102" spans="1:11" ht="12.75">
      <c r="A102" s="7">
        <v>101</v>
      </c>
      <c r="B102" s="53">
        <v>39258</v>
      </c>
      <c r="C102" s="54" t="s">
        <v>435</v>
      </c>
      <c r="D102" s="54"/>
      <c r="E102" s="52" t="s">
        <v>542</v>
      </c>
      <c r="F102" s="62" t="s">
        <v>158</v>
      </c>
      <c r="G102" s="48" t="s">
        <v>38</v>
      </c>
      <c r="H102" s="27" t="s">
        <v>243</v>
      </c>
      <c r="I102" s="10" t="s">
        <v>152</v>
      </c>
      <c r="J102" s="10" t="str">
        <f t="shared" si="3"/>
        <v>A</v>
      </c>
      <c r="K102" s="11">
        <f ca="1">VLOOKUP(F102,OFFSET(Hodnoc!$A$1:$C$23,0,IF(I102="Hory",0,IF(I102="Ledy",3,IF(I102="Písek",6,IF(I102="Skalky",9,IF(I102="Boulder",12,"chyba")))))),IF(J102="A",2,3),0)*VLOOKUP(G102,Hodnoc!$P$1:$Q$9,2,0)</f>
        <v>31.5</v>
      </c>
    </row>
    <row r="103" spans="1:11" ht="12.75">
      <c r="A103" s="7">
        <v>102</v>
      </c>
      <c r="B103" s="53">
        <v>39258</v>
      </c>
      <c r="C103" s="54" t="s">
        <v>435</v>
      </c>
      <c r="D103" s="54"/>
      <c r="E103" s="52" t="s">
        <v>543</v>
      </c>
      <c r="F103" s="62" t="s">
        <v>157</v>
      </c>
      <c r="G103" s="48" t="s">
        <v>470</v>
      </c>
      <c r="H103" s="27" t="s">
        <v>243</v>
      </c>
      <c r="I103" s="10" t="s">
        <v>152</v>
      </c>
      <c r="J103" s="10" t="str">
        <f t="shared" si="3"/>
        <v>A</v>
      </c>
      <c r="K103" s="11">
        <f ca="1">VLOOKUP(F103,OFFSET(Hodnoc!$A$1:$C$23,0,IF(I103="Hory",0,IF(I103="Ledy",3,IF(I103="Písek",6,IF(I103="Skalky",9,IF(I103="Boulder",12,"chyba")))))),IF(J103="A",2,3),0)*VLOOKUP(G103,Hodnoc!$P$1:$Q$9,2,0)</f>
        <v>24</v>
      </c>
    </row>
    <row r="104" spans="1:11" ht="12.75">
      <c r="A104" s="7">
        <v>103</v>
      </c>
      <c r="B104" s="53">
        <v>39282</v>
      </c>
      <c r="C104" s="54" t="s">
        <v>694</v>
      </c>
      <c r="D104" s="54" t="s">
        <v>696</v>
      </c>
      <c r="E104" s="52" t="s">
        <v>485</v>
      </c>
      <c r="F104" s="62" t="s">
        <v>157</v>
      </c>
      <c r="G104" s="48" t="s">
        <v>38</v>
      </c>
      <c r="H104" s="27" t="s">
        <v>243</v>
      </c>
      <c r="I104" s="10" t="s">
        <v>152</v>
      </c>
      <c r="J104" s="10" t="str">
        <f>IF(OR(G104="TR",G104="TRO"),"B","A")</f>
        <v>A</v>
      </c>
      <c r="K104" s="11">
        <f ca="1">VLOOKUP(F104,OFFSET(Hodnoc!$A$1:$C$23,0,IF(I104="Hory",0,IF(I104="Ledy",3,IF(I104="Písek",6,IF(I104="Skalky",9,IF(I104="Boulder",12,"chyba")))))),IF(J104="A",2,3),0)*VLOOKUP(G104,Hodnoc!$P$1:$Q$9,2,0)</f>
        <v>24</v>
      </c>
    </row>
    <row r="105" spans="1:11" ht="12.75">
      <c r="A105" s="7">
        <v>104</v>
      </c>
      <c r="B105" s="53">
        <v>39282</v>
      </c>
      <c r="C105" s="54" t="s">
        <v>694</v>
      </c>
      <c r="D105" s="54" t="s">
        <v>696</v>
      </c>
      <c r="E105" s="52" t="s">
        <v>693</v>
      </c>
      <c r="F105" s="62">
        <v>3</v>
      </c>
      <c r="G105" s="48" t="s">
        <v>809</v>
      </c>
      <c r="H105" s="27" t="s">
        <v>243</v>
      </c>
      <c r="I105" s="10" t="s">
        <v>152</v>
      </c>
      <c r="J105" s="10" t="str">
        <f>IF(OR(G105="TR",G105="TRO"),"B","A")</f>
        <v>A</v>
      </c>
      <c r="K105" s="11">
        <f ca="1">VLOOKUP(F105,OFFSET(Hodnoc!$A$1:$C$23,0,IF(I105="Hory",0,IF(I105="Ledy",3,IF(I105="Písek",6,IF(I105="Skalky",9,IF(I105="Boulder",12,"chyba")))))),IF(J105="A",2,3),0)*VLOOKUP(G105,Hodnoc!$P$1:$Q$9,2,0)</f>
        <v>4.5</v>
      </c>
    </row>
    <row r="106" spans="1:11" ht="12.75">
      <c r="A106" s="7">
        <v>105</v>
      </c>
      <c r="B106" s="53">
        <v>39282</v>
      </c>
      <c r="C106" s="54" t="s">
        <v>694</v>
      </c>
      <c r="D106" s="54" t="s">
        <v>696</v>
      </c>
      <c r="E106" s="52" t="s">
        <v>810</v>
      </c>
      <c r="F106" s="62">
        <v>5</v>
      </c>
      <c r="G106" s="48" t="s">
        <v>38</v>
      </c>
      <c r="H106" s="27" t="s">
        <v>243</v>
      </c>
      <c r="I106" s="10" t="s">
        <v>152</v>
      </c>
      <c r="J106" s="10" t="str">
        <f>IF(OR(G106="TR",G106="TRO"),"B","A")</f>
        <v>A</v>
      </c>
      <c r="K106" s="11">
        <f ca="1">VLOOKUP(F106,OFFSET(Hodnoc!$A$1:$C$23,0,IF(I106="Hory",0,IF(I106="Ledy",3,IF(I106="Písek",6,IF(I106="Skalky",9,IF(I106="Boulder",12,"chyba")))))),IF(J106="A",2,3),0)*VLOOKUP(G106,Hodnoc!$P$1:$Q$9,2,0)</f>
        <v>16.5</v>
      </c>
    </row>
    <row r="107" spans="1:11" ht="12.75">
      <c r="A107" s="7">
        <v>106</v>
      </c>
      <c r="B107" s="53">
        <v>39282</v>
      </c>
      <c r="C107" s="54" t="s">
        <v>694</v>
      </c>
      <c r="D107" s="54" t="s">
        <v>696</v>
      </c>
      <c r="E107" s="52" t="s">
        <v>695</v>
      </c>
      <c r="F107" s="62">
        <v>5</v>
      </c>
      <c r="G107" s="48" t="s">
        <v>40</v>
      </c>
      <c r="H107" s="27" t="s">
        <v>243</v>
      </c>
      <c r="I107" s="10" t="s">
        <v>152</v>
      </c>
      <c r="J107" s="10" t="str">
        <f>IF(OR(G107="TR",G107="TRO"),"B","A")</f>
        <v>A</v>
      </c>
      <c r="K107" s="11">
        <f ca="1">VLOOKUP(F107,OFFSET(Hodnoc!$A$1:$C$23,0,IF(I107="Hory",0,IF(I107="Ledy",3,IF(I107="Písek",6,IF(I107="Skalky",9,IF(I107="Boulder",12,"chyba")))))),IF(J107="A",2,3),0)*VLOOKUP(G107,Hodnoc!$P$1:$Q$9,2,0)</f>
        <v>16.5</v>
      </c>
    </row>
    <row r="108" spans="1:11" ht="12.75">
      <c r="A108" s="7">
        <v>107</v>
      </c>
      <c r="B108" s="53">
        <v>39282</v>
      </c>
      <c r="C108" s="54" t="s">
        <v>694</v>
      </c>
      <c r="D108" s="54" t="s">
        <v>696</v>
      </c>
      <c r="E108" s="52" t="s">
        <v>811</v>
      </c>
      <c r="F108" s="62" t="s">
        <v>158</v>
      </c>
      <c r="G108" s="48" t="s">
        <v>171</v>
      </c>
      <c r="H108" s="27" t="s">
        <v>243</v>
      </c>
      <c r="I108" s="10" t="s">
        <v>152</v>
      </c>
      <c r="J108" s="10" t="str">
        <f>IF(OR(G108="TR",G108="TRO"),"B","A")</f>
        <v>B</v>
      </c>
      <c r="K108" s="11">
        <f ca="1">VLOOKUP(F108,OFFSET(Hodnoc!$A$1:$C$23,0,IF(I108="Hory",0,IF(I108="Ledy",3,IF(I108="Písek",6,IF(I108="Skalky",9,IF(I108="Boulder",12,"chyba")))))),IF(J108="A",2,3),0)*VLOOKUP(G108,Hodnoc!$P$1:$Q$9,2,0)</f>
        <v>10</v>
      </c>
    </row>
    <row r="109" spans="1:11" ht="12.75">
      <c r="A109" s="7">
        <v>108</v>
      </c>
      <c r="B109" s="53">
        <v>39667</v>
      </c>
      <c r="C109" s="54" t="s">
        <v>802</v>
      </c>
      <c r="D109" s="54"/>
      <c r="E109" s="52" t="s">
        <v>800</v>
      </c>
      <c r="F109" s="62" t="s">
        <v>158</v>
      </c>
      <c r="G109" s="48" t="s">
        <v>38</v>
      </c>
      <c r="H109" s="27" t="s">
        <v>243</v>
      </c>
      <c r="I109" s="10" t="s">
        <v>152</v>
      </c>
      <c r="J109" s="10" t="str">
        <f aca="true" t="shared" si="4" ref="J109:J131">IF(OR(G109="TR",G109="TRO"),"B","A")</f>
        <v>A</v>
      </c>
      <c r="K109" s="11">
        <f ca="1">VLOOKUP(F109,OFFSET(Hodnoc!$A$1:$C$23,0,IF(I109="Hory",0,IF(I109="Ledy",3,IF(I109="Písek",6,IF(I109="Skalky",9,IF(I109="Boulder",12,"chyba")))))),IF(J109="A",2,3),0)*VLOOKUP(G109,Hodnoc!$P$1:$Q$9,2,0)</f>
        <v>31.5</v>
      </c>
    </row>
    <row r="110" spans="1:11" ht="12.75">
      <c r="A110" s="7">
        <v>109</v>
      </c>
      <c r="B110" s="53">
        <v>39667</v>
      </c>
      <c r="C110" s="54" t="s">
        <v>802</v>
      </c>
      <c r="D110" s="54"/>
      <c r="E110" s="52" t="s">
        <v>812</v>
      </c>
      <c r="F110" s="62">
        <v>5</v>
      </c>
      <c r="G110" s="48" t="s">
        <v>38</v>
      </c>
      <c r="H110" s="27" t="s">
        <v>243</v>
      </c>
      <c r="I110" s="10" t="s">
        <v>152</v>
      </c>
      <c r="J110" s="10" t="str">
        <f t="shared" si="4"/>
        <v>A</v>
      </c>
      <c r="K110" s="11">
        <f ca="1">VLOOKUP(F110,OFFSET(Hodnoc!$A$1:$C$23,0,IF(I110="Hory",0,IF(I110="Ledy",3,IF(I110="Písek",6,IF(I110="Skalky",9,IF(I110="Boulder",12,"chyba")))))),IF(J110="A",2,3),0)*VLOOKUP(G110,Hodnoc!$P$1:$Q$9,2,0)</f>
        <v>16.5</v>
      </c>
    </row>
    <row r="111" spans="1:11" ht="12.75">
      <c r="A111" s="7">
        <v>110</v>
      </c>
      <c r="B111" s="53">
        <v>39667</v>
      </c>
      <c r="C111" s="54" t="s">
        <v>802</v>
      </c>
      <c r="D111" s="54"/>
      <c r="E111" s="52" t="s">
        <v>807</v>
      </c>
      <c r="F111" s="62">
        <v>6</v>
      </c>
      <c r="G111" s="48" t="s">
        <v>40</v>
      </c>
      <c r="H111" s="27" t="s">
        <v>243</v>
      </c>
      <c r="I111" s="10" t="s">
        <v>152</v>
      </c>
      <c r="J111" s="10" t="str">
        <f t="shared" si="4"/>
        <v>A</v>
      </c>
      <c r="K111" s="11">
        <f ca="1">VLOOKUP(F111,OFFSET(Hodnoc!$A$1:$C$23,0,IF(I111="Hory",0,IF(I111="Ledy",3,IF(I111="Písek",6,IF(I111="Skalky",9,IF(I111="Boulder",12,"chyba")))))),IF(J111="A",2,3),0)*VLOOKUP(G111,Hodnoc!$P$1:$Q$9,2,0)</f>
        <v>27</v>
      </c>
    </row>
    <row r="112" spans="1:11" ht="12.75">
      <c r="A112" s="7">
        <v>111</v>
      </c>
      <c r="B112" s="53">
        <v>39667</v>
      </c>
      <c r="C112" s="54" t="s">
        <v>802</v>
      </c>
      <c r="D112" s="54"/>
      <c r="E112" s="52" t="s">
        <v>806</v>
      </c>
      <c r="F112" s="62" t="s">
        <v>158</v>
      </c>
      <c r="G112" s="48" t="s">
        <v>38</v>
      </c>
      <c r="H112" s="27" t="s">
        <v>243</v>
      </c>
      <c r="I112" s="10" t="s">
        <v>152</v>
      </c>
      <c r="J112" s="10" t="str">
        <f t="shared" si="4"/>
        <v>A</v>
      </c>
      <c r="K112" s="11">
        <f ca="1">VLOOKUP(F112,OFFSET(Hodnoc!$A$1:$C$23,0,IF(I112="Hory",0,IF(I112="Ledy",3,IF(I112="Písek",6,IF(I112="Skalky",9,IF(I112="Boulder",12,"chyba")))))),IF(J112="A",2,3),0)*VLOOKUP(G112,Hodnoc!$P$1:$Q$9,2,0)</f>
        <v>31.5</v>
      </c>
    </row>
    <row r="113" spans="1:11" ht="12.75">
      <c r="A113" s="7">
        <v>112</v>
      </c>
      <c r="B113" s="53">
        <v>39667</v>
      </c>
      <c r="C113" s="54" t="s">
        <v>802</v>
      </c>
      <c r="D113" s="54"/>
      <c r="E113" s="52" t="s">
        <v>808</v>
      </c>
      <c r="F113" s="62">
        <v>5</v>
      </c>
      <c r="G113" s="48" t="s">
        <v>38</v>
      </c>
      <c r="H113" s="27" t="s">
        <v>243</v>
      </c>
      <c r="I113" s="10" t="s">
        <v>152</v>
      </c>
      <c r="J113" s="10" t="str">
        <f t="shared" si="4"/>
        <v>A</v>
      </c>
      <c r="K113" s="11">
        <f ca="1">VLOOKUP(F113,OFFSET(Hodnoc!$A$1:$C$23,0,IF(I113="Hory",0,IF(I113="Ledy",3,IF(I113="Písek",6,IF(I113="Skalky",9,IF(I113="Boulder",12,"chyba")))))),IF(J113="A",2,3),0)*VLOOKUP(G113,Hodnoc!$P$1:$Q$9,2,0)</f>
        <v>16.5</v>
      </c>
    </row>
    <row r="114" spans="1:11" ht="12.75">
      <c r="A114" s="7">
        <v>113</v>
      </c>
      <c r="B114" s="53">
        <v>39667</v>
      </c>
      <c r="C114" s="54" t="s">
        <v>802</v>
      </c>
      <c r="D114" s="54"/>
      <c r="E114" s="52" t="s">
        <v>813</v>
      </c>
      <c r="F114" s="62">
        <v>5</v>
      </c>
      <c r="G114" s="48" t="s">
        <v>38</v>
      </c>
      <c r="H114" s="27" t="s">
        <v>243</v>
      </c>
      <c r="I114" s="10" t="s">
        <v>152</v>
      </c>
      <c r="J114" s="10" t="str">
        <f t="shared" si="4"/>
        <v>A</v>
      </c>
      <c r="K114" s="11">
        <f ca="1">VLOOKUP(F114,OFFSET(Hodnoc!$A$1:$C$23,0,IF(I114="Hory",0,IF(I114="Ledy",3,IF(I114="Písek",6,IF(I114="Skalky",9,IF(I114="Boulder",12,"chyba")))))),IF(J114="A",2,3),0)*VLOOKUP(G114,Hodnoc!$P$1:$Q$9,2,0)</f>
        <v>16.5</v>
      </c>
    </row>
    <row r="115" spans="1:11" ht="12.75">
      <c r="A115" s="7">
        <v>114</v>
      </c>
      <c r="B115" s="53">
        <v>39671</v>
      </c>
      <c r="C115" s="54" t="s">
        <v>259</v>
      </c>
      <c r="D115" s="54"/>
      <c r="E115" s="52" t="s">
        <v>692</v>
      </c>
      <c r="F115" s="62">
        <v>6</v>
      </c>
      <c r="G115" s="48" t="s">
        <v>38</v>
      </c>
      <c r="H115" s="27" t="s">
        <v>243</v>
      </c>
      <c r="I115" s="10" t="s">
        <v>152</v>
      </c>
      <c r="J115" s="10" t="str">
        <f t="shared" si="4"/>
        <v>A</v>
      </c>
      <c r="K115" s="11">
        <f ca="1">VLOOKUP(F115,OFFSET(Hodnoc!$A$1:$C$23,0,IF(I115="Hory",0,IF(I115="Ledy",3,IF(I115="Písek",6,IF(I115="Skalky",9,IF(I115="Boulder",12,"chyba")))))),IF(J115="A",2,3),0)*VLOOKUP(G115,Hodnoc!$P$1:$Q$9,2,0)</f>
        <v>27</v>
      </c>
    </row>
    <row r="116" spans="1:11" ht="12.75">
      <c r="A116" s="7">
        <v>115</v>
      </c>
      <c r="B116" s="53">
        <v>39671</v>
      </c>
      <c r="C116" s="54" t="s">
        <v>259</v>
      </c>
      <c r="D116" s="54"/>
      <c r="E116" s="52" t="s">
        <v>264</v>
      </c>
      <c r="F116" s="62">
        <v>5</v>
      </c>
      <c r="G116" s="48" t="s">
        <v>39</v>
      </c>
      <c r="H116" s="27" t="s">
        <v>243</v>
      </c>
      <c r="I116" s="10" t="s">
        <v>152</v>
      </c>
      <c r="J116" s="10" t="str">
        <f t="shared" si="4"/>
        <v>A</v>
      </c>
      <c r="K116" s="11">
        <f ca="1">VLOOKUP(F116,OFFSET(Hodnoc!$A$1:$C$23,0,IF(I116="Hory",0,IF(I116="Ledy",3,IF(I116="Písek",6,IF(I116="Skalky",9,IF(I116="Boulder",12,"chyba")))))),IF(J116="A",2,3),0)*VLOOKUP(G116,Hodnoc!$P$1:$Q$9,2,0)</f>
        <v>16.5</v>
      </c>
    </row>
    <row r="117" spans="1:11" ht="12.75">
      <c r="A117" s="7">
        <v>116</v>
      </c>
      <c r="B117" s="53">
        <v>39671</v>
      </c>
      <c r="C117" s="54" t="s">
        <v>259</v>
      </c>
      <c r="D117" s="54"/>
      <c r="E117" s="52" t="s">
        <v>814</v>
      </c>
      <c r="F117" s="62" t="s">
        <v>154</v>
      </c>
      <c r="G117" s="48" t="s">
        <v>815</v>
      </c>
      <c r="H117" s="27" t="s">
        <v>243</v>
      </c>
      <c r="I117" s="10" t="s">
        <v>152</v>
      </c>
      <c r="J117" s="10" t="str">
        <f t="shared" si="4"/>
        <v>A</v>
      </c>
      <c r="K117" s="11">
        <f ca="1">VLOOKUP(F117,OFFSET(Hodnoc!$A$1:$C$23,0,IF(I117="Hory",0,IF(I117="Ledy",3,IF(I117="Písek",6,IF(I117="Skalky",9,IF(I117="Boulder",12,"chyba")))))),IF(J117="A",2,3),0)*VLOOKUP(G117,Hodnoc!$P$1:$Q$9,2,0)</f>
        <v>5</v>
      </c>
    </row>
    <row r="118" spans="1:11" ht="12.75">
      <c r="A118" s="7">
        <v>117</v>
      </c>
      <c r="B118" s="53">
        <v>39671</v>
      </c>
      <c r="C118" s="54" t="s">
        <v>259</v>
      </c>
      <c r="D118" s="54"/>
      <c r="E118" s="52" t="s">
        <v>57</v>
      </c>
      <c r="F118" s="62" t="s">
        <v>159</v>
      </c>
      <c r="G118" s="48" t="s">
        <v>39</v>
      </c>
      <c r="H118" s="27" t="s">
        <v>243</v>
      </c>
      <c r="I118" s="10" t="s">
        <v>152</v>
      </c>
      <c r="J118" s="10" t="str">
        <f t="shared" si="4"/>
        <v>A</v>
      </c>
      <c r="K118" s="11">
        <f ca="1">VLOOKUP(F118,OFFSET(Hodnoc!$A$1:$C$23,0,IF(I118="Hory",0,IF(I118="Ledy",3,IF(I118="Písek",6,IF(I118="Skalky",9,IF(I118="Boulder",12,"chyba")))))),IF(J118="A",2,3),0)*VLOOKUP(G118,Hodnoc!$P$1:$Q$9,2,0)</f>
        <v>37.5</v>
      </c>
    </row>
    <row r="119" spans="1:11" ht="12.75">
      <c r="A119" s="7">
        <v>118</v>
      </c>
      <c r="B119" s="53">
        <v>39671</v>
      </c>
      <c r="C119" s="54" t="s">
        <v>259</v>
      </c>
      <c r="D119" s="54"/>
      <c r="E119" s="52" t="s">
        <v>46</v>
      </c>
      <c r="F119" s="62" t="s">
        <v>158</v>
      </c>
      <c r="G119" s="48" t="s">
        <v>39</v>
      </c>
      <c r="H119" s="27" t="s">
        <v>243</v>
      </c>
      <c r="I119" s="10" t="s">
        <v>152</v>
      </c>
      <c r="J119" s="10" t="str">
        <f t="shared" si="4"/>
        <v>A</v>
      </c>
      <c r="K119" s="11">
        <f ca="1">VLOOKUP(F119,OFFSET(Hodnoc!$A$1:$C$23,0,IF(I119="Hory",0,IF(I119="Ledy",3,IF(I119="Písek",6,IF(I119="Skalky",9,IF(I119="Boulder",12,"chyba")))))),IF(J119="A",2,3),0)*VLOOKUP(G119,Hodnoc!$P$1:$Q$9,2,0)</f>
        <v>31.5</v>
      </c>
    </row>
    <row r="120" spans="1:11" ht="12.75">
      <c r="A120" s="7">
        <v>119</v>
      </c>
      <c r="B120" s="53">
        <v>39671</v>
      </c>
      <c r="C120" s="54" t="s">
        <v>259</v>
      </c>
      <c r="D120" s="54"/>
      <c r="E120" s="52" t="s">
        <v>306</v>
      </c>
      <c r="F120" s="62" t="s">
        <v>124</v>
      </c>
      <c r="G120" s="48" t="s">
        <v>39</v>
      </c>
      <c r="H120" s="27" t="s">
        <v>243</v>
      </c>
      <c r="I120" s="10" t="s">
        <v>152</v>
      </c>
      <c r="J120" s="10" t="str">
        <f t="shared" si="4"/>
        <v>A</v>
      </c>
      <c r="K120" s="11">
        <f ca="1">VLOOKUP(F120,OFFSET(Hodnoc!$A$1:$C$23,0,IF(I120="Hory",0,IF(I120="Ledy",3,IF(I120="Písek",6,IF(I120="Skalky",9,IF(I120="Boulder",12,"chyba")))))),IF(J120="A",2,3),0)*VLOOKUP(G120,Hodnoc!$P$1:$Q$9,2,0)</f>
        <v>12</v>
      </c>
    </row>
    <row r="121" spans="1:11" ht="12.75">
      <c r="A121" s="7">
        <v>120</v>
      </c>
      <c r="B121" s="53">
        <v>39678</v>
      </c>
      <c r="C121" s="54" t="s">
        <v>463</v>
      </c>
      <c r="D121" s="54"/>
      <c r="E121" s="52" t="s">
        <v>816</v>
      </c>
      <c r="F121" s="62" t="s">
        <v>155</v>
      </c>
      <c r="G121" s="48" t="s">
        <v>38</v>
      </c>
      <c r="H121" s="27" t="s">
        <v>243</v>
      </c>
      <c r="I121" s="10" t="s">
        <v>152</v>
      </c>
      <c r="J121" s="10" t="str">
        <f t="shared" si="4"/>
        <v>A</v>
      </c>
      <c r="K121" s="11">
        <f ca="1">VLOOKUP(F121,OFFSET(Hodnoc!$A$1:$C$23,0,IF(I121="Hory",0,IF(I121="Ledy",3,IF(I121="Písek",6,IF(I121="Skalky",9,IF(I121="Boulder",12,"chyba")))))),IF(J121="A",2,3),0)*VLOOKUP(G121,Hodnoc!$P$1:$Q$9,2,0)</f>
        <v>13.5</v>
      </c>
    </row>
    <row r="122" spans="1:11" ht="12.75">
      <c r="A122" s="7">
        <v>121</v>
      </c>
      <c r="B122" s="53">
        <v>39678</v>
      </c>
      <c r="C122" s="54" t="s">
        <v>463</v>
      </c>
      <c r="D122" s="54"/>
      <c r="E122" s="52" t="s">
        <v>604</v>
      </c>
      <c r="F122" s="62" t="s">
        <v>157</v>
      </c>
      <c r="G122" s="48" t="s">
        <v>38</v>
      </c>
      <c r="H122" s="27" t="s">
        <v>243</v>
      </c>
      <c r="I122" s="10" t="s">
        <v>152</v>
      </c>
      <c r="J122" s="10" t="str">
        <f t="shared" si="4"/>
        <v>A</v>
      </c>
      <c r="K122" s="11">
        <f ca="1">VLOOKUP(F122,OFFSET(Hodnoc!$A$1:$C$23,0,IF(I122="Hory",0,IF(I122="Ledy",3,IF(I122="Písek",6,IF(I122="Skalky",9,IF(I122="Boulder",12,"chyba")))))),IF(J122="A",2,3),0)*VLOOKUP(G122,Hodnoc!$P$1:$Q$9,2,0)</f>
        <v>24</v>
      </c>
    </row>
    <row r="123" spans="1:11" ht="12.75">
      <c r="A123" s="7">
        <v>122</v>
      </c>
      <c r="B123" s="53">
        <v>39678</v>
      </c>
      <c r="C123" s="54" t="s">
        <v>463</v>
      </c>
      <c r="D123" s="54"/>
      <c r="E123" s="52" t="s">
        <v>817</v>
      </c>
      <c r="F123" s="62" t="s">
        <v>159</v>
      </c>
      <c r="G123" s="48" t="s">
        <v>38</v>
      </c>
      <c r="H123" s="27" t="s">
        <v>243</v>
      </c>
      <c r="I123" s="10" t="s">
        <v>152</v>
      </c>
      <c r="J123" s="10" t="str">
        <f t="shared" si="4"/>
        <v>A</v>
      </c>
      <c r="K123" s="11">
        <f ca="1">VLOOKUP(F123,OFFSET(Hodnoc!$A$1:$C$23,0,IF(I123="Hory",0,IF(I123="Ledy",3,IF(I123="Písek",6,IF(I123="Skalky",9,IF(I123="Boulder",12,"chyba")))))),IF(J123="A",2,3),0)*VLOOKUP(G123,Hodnoc!$P$1:$Q$9,2,0)</f>
        <v>37.5</v>
      </c>
    </row>
    <row r="124" spans="1:11" ht="12.75">
      <c r="A124" s="7">
        <v>123</v>
      </c>
      <c r="B124" s="53">
        <v>39678</v>
      </c>
      <c r="C124" s="54" t="s">
        <v>463</v>
      </c>
      <c r="D124" s="54"/>
      <c r="E124" s="52" t="s">
        <v>465</v>
      </c>
      <c r="F124" s="62" t="s">
        <v>159</v>
      </c>
      <c r="G124" s="48" t="s">
        <v>85</v>
      </c>
      <c r="H124" s="27" t="s">
        <v>243</v>
      </c>
      <c r="I124" s="10" t="s">
        <v>152</v>
      </c>
      <c r="J124" s="10" t="str">
        <f t="shared" si="4"/>
        <v>A</v>
      </c>
      <c r="K124" s="11">
        <f ca="1">VLOOKUP(F124,OFFSET(Hodnoc!$A$1:$C$23,0,IF(I124="Hory",0,IF(I124="Ledy",3,IF(I124="Písek",6,IF(I124="Skalky",9,IF(I124="Boulder",12,"chyba")))))),IF(J124="A",2,3),0)*VLOOKUP(G124,Hodnoc!$P$1:$Q$9,2,0)</f>
        <v>25</v>
      </c>
    </row>
    <row r="125" spans="1:11" ht="12.75">
      <c r="A125" s="7">
        <v>124</v>
      </c>
      <c r="B125" s="53">
        <v>39678</v>
      </c>
      <c r="C125" s="54" t="s">
        <v>463</v>
      </c>
      <c r="D125" s="54"/>
      <c r="E125" s="52" t="s">
        <v>466</v>
      </c>
      <c r="F125" s="62" t="s">
        <v>158</v>
      </c>
      <c r="G125" s="48" t="s">
        <v>470</v>
      </c>
      <c r="H125" s="27" t="s">
        <v>243</v>
      </c>
      <c r="I125" s="10" t="s">
        <v>152</v>
      </c>
      <c r="J125" s="10" t="str">
        <f t="shared" si="4"/>
        <v>A</v>
      </c>
      <c r="K125" s="11">
        <f ca="1">VLOOKUP(F125,OFFSET(Hodnoc!$A$1:$C$23,0,IF(I125="Hory",0,IF(I125="Ledy",3,IF(I125="Písek",6,IF(I125="Skalky",9,IF(I125="Boulder",12,"chyba")))))),IF(J125="A",2,3),0)*VLOOKUP(G125,Hodnoc!$P$1:$Q$9,2,0)</f>
        <v>31.5</v>
      </c>
    </row>
    <row r="126" spans="1:11" ht="12.75">
      <c r="A126" s="7">
        <v>125</v>
      </c>
      <c r="B126" s="53">
        <v>39678</v>
      </c>
      <c r="C126" s="54" t="s">
        <v>463</v>
      </c>
      <c r="D126" s="54"/>
      <c r="E126" s="52" t="s">
        <v>818</v>
      </c>
      <c r="F126" s="62" t="s">
        <v>158</v>
      </c>
      <c r="G126" s="48" t="s">
        <v>470</v>
      </c>
      <c r="H126" s="27" t="s">
        <v>243</v>
      </c>
      <c r="I126" s="10" t="s">
        <v>152</v>
      </c>
      <c r="J126" s="10" t="str">
        <f t="shared" si="4"/>
        <v>A</v>
      </c>
      <c r="K126" s="11">
        <f ca="1">VLOOKUP(F126,OFFSET(Hodnoc!$A$1:$C$23,0,IF(I126="Hory",0,IF(I126="Ledy",3,IF(I126="Písek",6,IF(I126="Skalky",9,IF(I126="Boulder",12,"chyba")))))),IF(J126="A",2,3),0)*VLOOKUP(G126,Hodnoc!$P$1:$Q$9,2,0)</f>
        <v>31.5</v>
      </c>
    </row>
    <row r="127" spans="1:11" ht="12.75">
      <c r="A127" s="7">
        <v>126</v>
      </c>
      <c r="B127" s="53">
        <v>39678</v>
      </c>
      <c r="C127" s="54" t="s">
        <v>463</v>
      </c>
      <c r="D127" s="54"/>
      <c r="E127" s="52" t="s">
        <v>480</v>
      </c>
      <c r="F127" s="62" t="s">
        <v>157</v>
      </c>
      <c r="G127" s="48" t="s">
        <v>470</v>
      </c>
      <c r="H127" s="27" t="s">
        <v>243</v>
      </c>
      <c r="I127" s="10" t="s">
        <v>152</v>
      </c>
      <c r="J127" s="10" t="str">
        <f t="shared" si="4"/>
        <v>A</v>
      </c>
      <c r="K127" s="11">
        <f ca="1">VLOOKUP(F127,OFFSET(Hodnoc!$A$1:$C$23,0,IF(I127="Hory",0,IF(I127="Ledy",3,IF(I127="Písek",6,IF(I127="Skalky",9,IF(I127="Boulder",12,"chyba")))))),IF(J127="A",2,3),0)*VLOOKUP(G127,Hodnoc!$P$1:$Q$9,2,0)</f>
        <v>24</v>
      </c>
    </row>
    <row r="128" spans="1:11" ht="12.75">
      <c r="A128" s="7">
        <v>127</v>
      </c>
      <c r="B128" s="53">
        <v>39678</v>
      </c>
      <c r="C128" s="54" t="s">
        <v>463</v>
      </c>
      <c r="D128" s="54"/>
      <c r="E128" s="52" t="s">
        <v>819</v>
      </c>
      <c r="F128" s="62" t="s">
        <v>157</v>
      </c>
      <c r="G128" s="48" t="s">
        <v>470</v>
      </c>
      <c r="H128" s="27" t="s">
        <v>243</v>
      </c>
      <c r="I128" s="10" t="s">
        <v>152</v>
      </c>
      <c r="J128" s="10" t="str">
        <f t="shared" si="4"/>
        <v>A</v>
      </c>
      <c r="K128" s="11">
        <f ca="1">VLOOKUP(F128,OFFSET(Hodnoc!$A$1:$C$23,0,IF(I128="Hory",0,IF(I128="Ledy",3,IF(I128="Písek",6,IF(I128="Skalky",9,IF(I128="Boulder",12,"chyba")))))),IF(J128="A",2,3),0)*VLOOKUP(G128,Hodnoc!$P$1:$Q$9,2,0)</f>
        <v>24</v>
      </c>
    </row>
    <row r="129" spans="1:11" ht="12.75">
      <c r="A129" s="7">
        <v>128</v>
      </c>
      <c r="B129" s="53">
        <v>39678</v>
      </c>
      <c r="C129" s="54" t="s">
        <v>463</v>
      </c>
      <c r="D129" s="54"/>
      <c r="E129" s="52" t="s">
        <v>820</v>
      </c>
      <c r="F129" s="62">
        <v>6</v>
      </c>
      <c r="G129" s="48" t="s">
        <v>40</v>
      </c>
      <c r="H129" s="27" t="s">
        <v>243</v>
      </c>
      <c r="I129" s="10" t="s">
        <v>152</v>
      </c>
      <c r="J129" s="10" t="str">
        <f t="shared" si="4"/>
        <v>A</v>
      </c>
      <c r="K129" s="11">
        <f ca="1">VLOOKUP(F129,OFFSET(Hodnoc!$A$1:$C$23,0,IF(I129="Hory",0,IF(I129="Ledy",3,IF(I129="Písek",6,IF(I129="Skalky",9,IF(I129="Boulder",12,"chyba")))))),IF(J129="A",2,3),0)*VLOOKUP(G129,Hodnoc!$P$1:$Q$9,2,0)</f>
        <v>27</v>
      </c>
    </row>
    <row r="130" spans="1:11" ht="12.75">
      <c r="A130" s="7">
        <v>129</v>
      </c>
      <c r="B130" s="53">
        <v>39678</v>
      </c>
      <c r="C130" s="54" t="s">
        <v>463</v>
      </c>
      <c r="D130" s="54"/>
      <c r="E130" s="52" t="s">
        <v>821</v>
      </c>
      <c r="F130" s="62" t="s">
        <v>153</v>
      </c>
      <c r="G130" s="48" t="s">
        <v>815</v>
      </c>
      <c r="H130" s="27" t="s">
        <v>243</v>
      </c>
      <c r="I130" s="10" t="s">
        <v>152</v>
      </c>
      <c r="J130" s="10" t="str">
        <f t="shared" si="4"/>
        <v>A</v>
      </c>
      <c r="K130" s="11">
        <f ca="1">VLOOKUP(F130,OFFSET(Hodnoc!$A$1:$C$23,0,IF(I130="Hory",0,IF(I130="Ledy",3,IF(I130="Písek",6,IF(I130="Skalky",9,IF(I130="Boulder",12,"chyba")))))),IF(J130="A",2,3),0)*VLOOKUP(G130,Hodnoc!$P$1:$Q$9,2,0)</f>
        <v>4</v>
      </c>
    </row>
    <row r="131" spans="1:11" ht="12.75">
      <c r="A131" s="7">
        <v>130</v>
      </c>
      <c r="B131" s="53">
        <v>39678</v>
      </c>
      <c r="C131" s="54" t="s">
        <v>463</v>
      </c>
      <c r="D131" s="54"/>
      <c r="E131" s="52" t="s">
        <v>822</v>
      </c>
      <c r="F131" s="62" t="s">
        <v>124</v>
      </c>
      <c r="G131" s="48" t="s">
        <v>38</v>
      </c>
      <c r="H131" s="27" t="s">
        <v>243</v>
      </c>
      <c r="I131" s="10" t="s">
        <v>152</v>
      </c>
      <c r="J131" s="10" t="str">
        <f t="shared" si="4"/>
        <v>A</v>
      </c>
      <c r="K131" s="11">
        <f ca="1">VLOOKUP(F131,OFFSET(Hodnoc!$A$1:$C$23,0,IF(I131="Hory",0,IF(I131="Ledy",3,IF(I131="Písek",6,IF(I131="Skalky",9,IF(I131="Boulder",12,"chyba")))))),IF(J131="A",2,3),0)*VLOOKUP(G131,Hodnoc!$P$1:$Q$9,2,0)</f>
        <v>12</v>
      </c>
    </row>
    <row r="132" spans="1:11" ht="12.75">
      <c r="A132" s="7">
        <v>131</v>
      </c>
      <c r="B132" s="44">
        <v>39317</v>
      </c>
      <c r="C132" s="66" t="s">
        <v>270</v>
      </c>
      <c r="D132" s="67"/>
      <c r="E132" s="68" t="s">
        <v>598</v>
      </c>
      <c r="F132" s="47" t="s">
        <v>155</v>
      </c>
      <c r="G132" s="48" t="s">
        <v>38</v>
      </c>
      <c r="H132" s="27" t="s">
        <v>243</v>
      </c>
      <c r="I132" s="10" t="s">
        <v>152</v>
      </c>
      <c r="J132" s="10" t="str">
        <f aca="true" t="shared" si="5" ref="J132:J149">IF(OR(G132="TR",G132="TRO"),"B","A")</f>
        <v>A</v>
      </c>
      <c r="K132" s="11">
        <f ca="1">VLOOKUP(F132,OFFSET(Hodnoc!$A$1:$C$23,0,IF(I132="Hory",0,IF(I132="Ledy",3,IF(I132="Písek",6,IF(I132="Skalky",9,IF(I132="Boulder",12,"chyba")))))),IF(J132="A",2,3),0)*VLOOKUP(G132,Hodnoc!$P$1:$Q$9,2,0)</f>
        <v>13.5</v>
      </c>
    </row>
    <row r="133" spans="1:11" ht="12.75">
      <c r="A133" s="7">
        <v>132</v>
      </c>
      <c r="B133" s="44">
        <v>39317</v>
      </c>
      <c r="C133" s="66" t="s">
        <v>270</v>
      </c>
      <c r="D133" s="67"/>
      <c r="E133" s="68" t="s">
        <v>832</v>
      </c>
      <c r="F133" s="47" t="s">
        <v>156</v>
      </c>
      <c r="G133" s="48" t="s">
        <v>38</v>
      </c>
      <c r="H133" s="27" t="s">
        <v>243</v>
      </c>
      <c r="I133" s="10" t="s">
        <v>152</v>
      </c>
      <c r="J133" s="10" t="str">
        <f t="shared" si="5"/>
        <v>A</v>
      </c>
      <c r="K133" s="11">
        <f ca="1">VLOOKUP(F133,OFFSET(Hodnoc!$A$1:$C$23,0,IF(I133="Hory",0,IF(I133="Ledy",3,IF(I133="Písek",6,IF(I133="Skalky",9,IF(I133="Boulder",12,"chyba")))))),IF(J133="A",2,3),0)*VLOOKUP(G133,Hodnoc!$P$1:$Q$9,2,0)</f>
        <v>19.5</v>
      </c>
    </row>
    <row r="134" spans="1:11" ht="12.75">
      <c r="A134" s="7">
        <v>133</v>
      </c>
      <c r="B134" s="44">
        <v>39317</v>
      </c>
      <c r="C134" s="66" t="s">
        <v>270</v>
      </c>
      <c r="D134" s="67"/>
      <c r="E134" s="68" t="s">
        <v>833</v>
      </c>
      <c r="F134" s="47">
        <v>5</v>
      </c>
      <c r="G134" s="48" t="s">
        <v>38</v>
      </c>
      <c r="H134" s="27" t="s">
        <v>243</v>
      </c>
      <c r="I134" s="10" t="s">
        <v>152</v>
      </c>
      <c r="J134" s="10" t="str">
        <f t="shared" si="5"/>
        <v>A</v>
      </c>
      <c r="K134" s="11">
        <f ca="1">VLOOKUP(F134,OFFSET(Hodnoc!$A$1:$C$23,0,IF(I134="Hory",0,IF(I134="Ledy",3,IF(I134="Písek",6,IF(I134="Skalky",9,IF(I134="Boulder",12,"chyba")))))),IF(J134="A",2,3),0)*VLOOKUP(G134,Hodnoc!$P$1:$Q$9,2,0)</f>
        <v>16.5</v>
      </c>
    </row>
    <row r="135" spans="1:11" ht="12.75">
      <c r="A135" s="7">
        <v>134</v>
      </c>
      <c r="B135" s="44">
        <v>39319</v>
      </c>
      <c r="C135" s="66" t="s">
        <v>834</v>
      </c>
      <c r="D135" s="67"/>
      <c r="E135" s="68" t="s">
        <v>835</v>
      </c>
      <c r="F135" s="49" t="s">
        <v>32</v>
      </c>
      <c r="G135" s="48" t="s">
        <v>171</v>
      </c>
      <c r="H135" s="27" t="s">
        <v>243</v>
      </c>
      <c r="I135" s="48" t="s">
        <v>401</v>
      </c>
      <c r="J135" s="10" t="str">
        <f t="shared" si="5"/>
        <v>B</v>
      </c>
      <c r="K135" s="11">
        <f ca="1">VLOOKUP(F135,OFFSET(Hodnoc!$A$1:$C$23,0,IF(I135="Hory",0,IF(I135="Ledy",3,IF(I135="Písek",6,IF(I135="Skalky",9,IF(I135="Boulder",12,"chyba")))))),IF(J135="A",2,3),0)*VLOOKUP(G135,Hodnoc!$P$1:$Q$9,2,0)</f>
        <v>30</v>
      </c>
    </row>
    <row r="136" spans="1:11" ht="12.75">
      <c r="A136" s="7">
        <v>135</v>
      </c>
      <c r="B136" s="44">
        <v>39319</v>
      </c>
      <c r="C136" s="66" t="s">
        <v>834</v>
      </c>
      <c r="D136" s="67"/>
      <c r="E136" s="68" t="s">
        <v>836</v>
      </c>
      <c r="F136" s="49" t="s">
        <v>28</v>
      </c>
      <c r="G136" s="48" t="s">
        <v>171</v>
      </c>
      <c r="H136" s="27" t="s">
        <v>243</v>
      </c>
      <c r="I136" s="48" t="s">
        <v>401</v>
      </c>
      <c r="J136" s="10" t="str">
        <f t="shared" si="5"/>
        <v>B</v>
      </c>
      <c r="K136" s="11">
        <f ca="1">VLOOKUP(F136,OFFSET(Hodnoc!$A$1:$C$23,0,IF(I136="Hory",0,IF(I136="Ledy",3,IF(I136="Písek",6,IF(I136="Skalky",9,IF(I136="Boulder",12,"chyba")))))),IF(J136="A",2,3),0)*VLOOKUP(G136,Hodnoc!$P$1:$Q$9,2,0)</f>
        <v>20</v>
      </c>
    </row>
    <row r="137" spans="1:11" ht="12.75">
      <c r="A137" s="7">
        <v>136</v>
      </c>
      <c r="B137" s="44">
        <v>39320</v>
      </c>
      <c r="C137" s="66" t="s">
        <v>824</v>
      </c>
      <c r="D137" s="69"/>
      <c r="E137" s="68" t="s">
        <v>837</v>
      </c>
      <c r="F137" s="47" t="s">
        <v>24</v>
      </c>
      <c r="G137" s="48" t="s">
        <v>171</v>
      </c>
      <c r="H137" s="27" t="s">
        <v>243</v>
      </c>
      <c r="I137" s="48" t="s">
        <v>401</v>
      </c>
      <c r="J137" s="10" t="str">
        <f t="shared" si="5"/>
        <v>B</v>
      </c>
      <c r="K137" s="11">
        <f ca="1">VLOOKUP(F137,OFFSET(Hodnoc!$A$1:$C$23,0,IF(I137="Hory",0,IF(I137="Ledy",3,IF(I137="Písek",6,IF(I137="Skalky",9,IF(I137="Boulder",12,"chyba")))))),IF(J137="A",2,3),0)*VLOOKUP(G137,Hodnoc!$P$1:$Q$9,2,0)</f>
        <v>12</v>
      </c>
    </row>
    <row r="138" spans="1:11" ht="12.75">
      <c r="A138" s="7">
        <v>137</v>
      </c>
      <c r="B138" s="44">
        <v>39320</v>
      </c>
      <c r="C138" s="66" t="s">
        <v>824</v>
      </c>
      <c r="D138" s="70"/>
      <c r="E138" s="68" t="s">
        <v>838</v>
      </c>
      <c r="F138" s="47" t="s">
        <v>24</v>
      </c>
      <c r="G138" s="48" t="s">
        <v>171</v>
      </c>
      <c r="H138" s="27" t="s">
        <v>243</v>
      </c>
      <c r="I138" s="48" t="s">
        <v>401</v>
      </c>
      <c r="J138" s="10" t="str">
        <f t="shared" si="5"/>
        <v>B</v>
      </c>
      <c r="K138" s="11">
        <f ca="1">VLOOKUP(F138,OFFSET(Hodnoc!$A$1:$C$23,0,IF(I138="Hory",0,IF(I138="Ledy",3,IF(I138="Písek",6,IF(I138="Skalky",9,IF(I138="Boulder",12,"chyba")))))),IF(J138="A",2,3),0)*VLOOKUP(G138,Hodnoc!$P$1:$Q$9,2,0)</f>
        <v>12</v>
      </c>
    </row>
    <row r="139" spans="1:11" ht="12.75">
      <c r="A139" s="7">
        <v>138</v>
      </c>
      <c r="B139" s="44">
        <v>39320</v>
      </c>
      <c r="C139" s="66" t="s">
        <v>824</v>
      </c>
      <c r="D139" s="70"/>
      <c r="E139" s="68" t="s">
        <v>839</v>
      </c>
      <c r="F139" s="47" t="s">
        <v>26</v>
      </c>
      <c r="G139" s="48" t="s">
        <v>171</v>
      </c>
      <c r="H139" s="27" t="s">
        <v>243</v>
      </c>
      <c r="I139" s="48" t="s">
        <v>401</v>
      </c>
      <c r="J139" s="10" t="str">
        <f t="shared" si="5"/>
        <v>B</v>
      </c>
      <c r="K139" s="11">
        <f ca="1">VLOOKUP(F139,OFFSET(Hodnoc!$A$1:$C$23,0,IF(I139="Hory",0,IF(I139="Ledy",3,IF(I139="Písek",6,IF(I139="Skalky",9,IF(I139="Boulder",12,"chyba")))))),IF(J139="A",2,3),0)*VLOOKUP(G139,Hodnoc!$P$1:$Q$9,2,0)</f>
        <v>16</v>
      </c>
    </row>
    <row r="140" spans="1:11" ht="12.75">
      <c r="A140" s="7">
        <v>139</v>
      </c>
      <c r="B140" s="44">
        <v>39320</v>
      </c>
      <c r="C140" s="66" t="s">
        <v>824</v>
      </c>
      <c r="D140" s="70"/>
      <c r="E140" s="68" t="s">
        <v>840</v>
      </c>
      <c r="F140" s="47" t="s">
        <v>20</v>
      </c>
      <c r="G140" s="48" t="s">
        <v>841</v>
      </c>
      <c r="H140" s="27" t="s">
        <v>243</v>
      </c>
      <c r="I140" s="48" t="s">
        <v>401</v>
      </c>
      <c r="J140" s="10" t="str">
        <f t="shared" si="5"/>
        <v>B</v>
      </c>
      <c r="K140" s="11">
        <f ca="1">VLOOKUP(F140,OFFSET(Hodnoc!$A$1:$C$23,0,IF(I140="Hory",0,IF(I140="Ledy",3,IF(I140="Písek",6,IF(I140="Skalky",9,IF(I140="Boulder",12,"chyba")))))),IF(J140="A",2,3),0)*VLOOKUP(G140,Hodnoc!$P$1:$Q$9,2,0)</f>
        <v>9.1</v>
      </c>
    </row>
    <row r="141" spans="1:11" ht="12.75">
      <c r="A141" s="7">
        <v>140</v>
      </c>
      <c r="B141" s="44">
        <v>39321</v>
      </c>
      <c r="C141" s="66" t="s">
        <v>842</v>
      </c>
      <c r="D141" s="70"/>
      <c r="E141" s="68" t="s">
        <v>843</v>
      </c>
      <c r="F141" s="47" t="s">
        <v>124</v>
      </c>
      <c r="G141" s="48" t="s">
        <v>5</v>
      </c>
      <c r="H141" s="27" t="s">
        <v>243</v>
      </c>
      <c r="I141" s="48" t="s">
        <v>152</v>
      </c>
      <c r="J141" s="10" t="str">
        <f t="shared" si="5"/>
        <v>B</v>
      </c>
      <c r="K141" s="11">
        <f ca="1">VLOOKUP(F141,OFFSET(Hodnoc!$A$1:$C$23,0,IF(I141="Hory",0,IF(I141="Ledy",3,IF(I141="Písek",6,IF(I141="Skalky",9,IF(I141="Boulder",12,"chyba")))))),IF(J141="A",2,3),0)*VLOOKUP(G141,Hodnoc!$P$1:$Q$9,2,0)</f>
        <v>5.2</v>
      </c>
    </row>
    <row r="142" spans="1:11" ht="12.75">
      <c r="A142" s="7">
        <v>141</v>
      </c>
      <c r="B142" s="44">
        <v>39321</v>
      </c>
      <c r="C142" s="66" t="s">
        <v>842</v>
      </c>
      <c r="D142" s="70"/>
      <c r="E142" s="68" t="s">
        <v>844</v>
      </c>
      <c r="F142" s="47">
        <v>5</v>
      </c>
      <c r="G142" s="48" t="s">
        <v>5</v>
      </c>
      <c r="H142" s="27" t="s">
        <v>243</v>
      </c>
      <c r="I142" s="48" t="s">
        <v>152</v>
      </c>
      <c r="J142" s="10" t="str">
        <f t="shared" si="5"/>
        <v>B</v>
      </c>
      <c r="K142" s="11">
        <f ca="1">VLOOKUP(F142,OFFSET(Hodnoc!$A$1:$C$23,0,IF(I142="Hory",0,IF(I142="Ledy",3,IF(I142="Písek",6,IF(I142="Skalky",9,IF(I142="Boulder",12,"chyba")))))),IF(J142="A",2,3),0)*VLOOKUP(G142,Hodnoc!$P$1:$Q$9,2,0)</f>
        <v>6.5</v>
      </c>
    </row>
    <row r="143" spans="1:11" ht="12.75">
      <c r="A143" s="7">
        <v>142</v>
      </c>
      <c r="B143" s="44">
        <v>39321</v>
      </c>
      <c r="C143" s="66" t="s">
        <v>842</v>
      </c>
      <c r="D143" s="70"/>
      <c r="E143" s="68" t="s">
        <v>845</v>
      </c>
      <c r="F143" s="47">
        <v>4</v>
      </c>
      <c r="G143" s="48" t="s">
        <v>5</v>
      </c>
      <c r="H143" s="27" t="s">
        <v>243</v>
      </c>
      <c r="I143" s="48" t="s">
        <v>152</v>
      </c>
      <c r="J143" s="10" t="str">
        <f t="shared" si="5"/>
        <v>B</v>
      </c>
      <c r="K143" s="11">
        <f ca="1">VLOOKUP(F143,OFFSET(Hodnoc!$A$1:$C$23,0,IF(I143="Hory",0,IF(I143="Ledy",3,IF(I143="Písek",6,IF(I143="Skalky",9,IF(I143="Boulder",12,"chyba")))))),IF(J143="A",2,3),0)*VLOOKUP(G143,Hodnoc!$P$1:$Q$9,2,0)</f>
        <v>3.9000000000000004</v>
      </c>
    </row>
    <row r="144" spans="1:11" ht="12.75">
      <c r="A144" s="7">
        <v>143</v>
      </c>
      <c r="B144" s="44">
        <v>39321</v>
      </c>
      <c r="C144" s="66" t="s">
        <v>842</v>
      </c>
      <c r="D144" s="70"/>
      <c r="E144" s="68" t="s">
        <v>846</v>
      </c>
      <c r="F144" s="47" t="s">
        <v>156</v>
      </c>
      <c r="G144" s="48" t="s">
        <v>5</v>
      </c>
      <c r="H144" s="27" t="s">
        <v>243</v>
      </c>
      <c r="I144" s="48" t="s">
        <v>152</v>
      </c>
      <c r="J144" s="10" t="str">
        <f t="shared" si="5"/>
        <v>B</v>
      </c>
      <c r="K144" s="11">
        <f ca="1">VLOOKUP(F144,OFFSET(Hodnoc!$A$1:$C$23,0,IF(I144="Hory",0,IF(I144="Ledy",3,IF(I144="Písek",6,IF(I144="Skalky",9,IF(I144="Boulder",12,"chyba")))))),IF(J144="A",2,3),0)*VLOOKUP(G144,Hodnoc!$P$1:$Q$9,2,0)</f>
        <v>7.800000000000001</v>
      </c>
    </row>
    <row r="145" spans="1:11" ht="12.75">
      <c r="A145" s="7">
        <v>144</v>
      </c>
      <c r="B145" s="44">
        <v>39321</v>
      </c>
      <c r="C145" s="66" t="s">
        <v>842</v>
      </c>
      <c r="D145" s="70"/>
      <c r="E145" s="68" t="s">
        <v>850</v>
      </c>
      <c r="F145" s="47">
        <v>6</v>
      </c>
      <c r="G145" s="48" t="s">
        <v>5</v>
      </c>
      <c r="H145" s="27" t="s">
        <v>243</v>
      </c>
      <c r="I145" s="48" t="s">
        <v>152</v>
      </c>
      <c r="J145" s="10" t="str">
        <f t="shared" si="5"/>
        <v>B</v>
      </c>
      <c r="K145" s="11">
        <f ca="1">VLOOKUP(F145,OFFSET(Hodnoc!$A$1:$C$23,0,IF(I145="Hory",0,IF(I145="Ledy",3,IF(I145="Písek",6,IF(I145="Skalky",9,IF(I145="Boulder",12,"chyba")))))),IF(J145="A",2,3),0)*VLOOKUP(G145,Hodnoc!$P$1:$Q$9,2,0)</f>
        <v>10.4</v>
      </c>
    </row>
    <row r="146" spans="1:11" ht="12.75">
      <c r="A146" s="7">
        <v>145</v>
      </c>
      <c r="B146" s="44">
        <v>39324</v>
      </c>
      <c r="C146" s="66" t="s">
        <v>135</v>
      </c>
      <c r="D146" s="70"/>
      <c r="E146" s="68" t="s">
        <v>847</v>
      </c>
      <c r="F146" s="47" t="s">
        <v>158</v>
      </c>
      <c r="G146" s="48" t="s">
        <v>38</v>
      </c>
      <c r="H146" s="27" t="s">
        <v>243</v>
      </c>
      <c r="I146" s="48" t="s">
        <v>152</v>
      </c>
      <c r="J146" s="10" t="str">
        <f t="shared" si="5"/>
        <v>A</v>
      </c>
      <c r="K146" s="11">
        <f ca="1">VLOOKUP(F146,OFFSET(Hodnoc!$A$1:$C$23,0,IF(I146="Hory",0,IF(I146="Ledy",3,IF(I146="Písek",6,IF(I146="Skalky",9,IF(I146="Boulder",12,"chyba")))))),IF(J146="A",2,3),0)*VLOOKUP(G146,Hodnoc!$P$1:$Q$9,2,0)</f>
        <v>31.5</v>
      </c>
    </row>
    <row r="147" spans="1:11" ht="12.75">
      <c r="A147" s="7">
        <v>146</v>
      </c>
      <c r="B147" s="44">
        <v>39324</v>
      </c>
      <c r="C147" s="66" t="s">
        <v>135</v>
      </c>
      <c r="D147" s="70"/>
      <c r="E147" s="68" t="s">
        <v>141</v>
      </c>
      <c r="F147" s="47">
        <v>7</v>
      </c>
      <c r="G147" s="48" t="s">
        <v>171</v>
      </c>
      <c r="H147" s="27" t="s">
        <v>243</v>
      </c>
      <c r="I147" s="48" t="s">
        <v>152</v>
      </c>
      <c r="J147" s="10" t="str">
        <f t="shared" si="5"/>
        <v>B</v>
      </c>
      <c r="K147" s="11">
        <f ca="1">VLOOKUP(F147,OFFSET(Hodnoc!$A$1:$C$23,0,IF(I147="Hory",0,IF(I147="Ledy",3,IF(I147="Písek",6,IF(I147="Skalky",9,IF(I147="Boulder",12,"chyba")))))),IF(J147="A",2,3),0)*VLOOKUP(G147,Hodnoc!$P$1:$Q$9,2,0)</f>
        <v>14</v>
      </c>
    </row>
    <row r="148" spans="1:11" ht="12.75">
      <c r="A148" s="7">
        <v>147</v>
      </c>
      <c r="B148" s="44">
        <v>39324</v>
      </c>
      <c r="C148" s="66" t="s">
        <v>135</v>
      </c>
      <c r="D148" s="70"/>
      <c r="E148" s="68" t="s">
        <v>848</v>
      </c>
      <c r="F148" s="47" t="s">
        <v>147</v>
      </c>
      <c r="G148" s="48" t="s">
        <v>171</v>
      </c>
      <c r="H148" s="27" t="s">
        <v>243</v>
      </c>
      <c r="I148" s="48" t="s">
        <v>152</v>
      </c>
      <c r="J148" s="10" t="str">
        <f t="shared" si="5"/>
        <v>B</v>
      </c>
      <c r="K148" s="11">
        <f ca="1">VLOOKUP(F148,OFFSET(Hodnoc!$A$1:$C$23,0,IF(I148="Hory",0,IF(I148="Ledy",3,IF(I148="Písek",6,IF(I148="Skalky",9,IF(I148="Boulder",12,"chyba")))))),IF(J148="A",2,3),0)*VLOOKUP(G148,Hodnoc!$P$1:$Q$9,2,0)</f>
        <v>16</v>
      </c>
    </row>
    <row r="149" spans="1:11" ht="12.75">
      <c r="A149" s="7">
        <v>148</v>
      </c>
      <c r="B149" s="44">
        <v>39324</v>
      </c>
      <c r="C149" s="66" t="s">
        <v>135</v>
      </c>
      <c r="D149" s="70"/>
      <c r="E149" s="68" t="s">
        <v>849</v>
      </c>
      <c r="F149" s="47" t="s">
        <v>147</v>
      </c>
      <c r="G149" s="48" t="s">
        <v>171</v>
      </c>
      <c r="H149" s="27" t="s">
        <v>243</v>
      </c>
      <c r="I149" s="48" t="s">
        <v>152</v>
      </c>
      <c r="J149" s="10" t="str">
        <f t="shared" si="5"/>
        <v>B</v>
      </c>
      <c r="K149" s="11">
        <f ca="1">VLOOKUP(F149,OFFSET(Hodnoc!$A$1:$C$23,0,IF(I149="Hory",0,IF(I149="Ledy",3,IF(I149="Písek",6,IF(I149="Skalky",9,IF(I149="Boulder",12,"chyba")))))),IF(J149="A",2,3),0)*VLOOKUP(G149,Hodnoc!$P$1:$Q$9,2,0)</f>
        <v>16</v>
      </c>
    </row>
    <row r="150" spans="1:11" ht="12.75">
      <c r="A150" s="7">
        <v>149</v>
      </c>
      <c r="B150" s="44">
        <v>39327</v>
      </c>
      <c r="C150" s="66" t="s">
        <v>802</v>
      </c>
      <c r="D150" s="70"/>
      <c r="E150" s="68" t="s">
        <v>857</v>
      </c>
      <c r="F150" s="47" t="s">
        <v>156</v>
      </c>
      <c r="G150" s="48" t="s">
        <v>40</v>
      </c>
      <c r="H150" s="27" t="s">
        <v>243</v>
      </c>
      <c r="I150" s="48" t="s">
        <v>152</v>
      </c>
      <c r="J150" s="10" t="str">
        <f aca="true" t="shared" si="6" ref="J150:J182">IF(OR(G150="TR",G150="TRO"),"B","A")</f>
        <v>A</v>
      </c>
      <c r="K150" s="11">
        <f ca="1">VLOOKUP(F150,OFFSET(Hodnoc!$A$1:$C$23,0,IF(I150="Hory",0,IF(I150="Ledy",3,IF(I150="Písek",6,IF(I150="Skalky",9,IF(I150="Boulder",12,"chyba")))))),IF(J150="A",2,3),0)*VLOOKUP(G150,Hodnoc!$P$1:$Q$9,2,0)</f>
        <v>19.5</v>
      </c>
    </row>
    <row r="151" spans="1:11" ht="12.75">
      <c r="A151" s="7">
        <v>150</v>
      </c>
      <c r="B151" s="44">
        <v>39327</v>
      </c>
      <c r="C151" s="66" t="s">
        <v>802</v>
      </c>
      <c r="D151" s="70"/>
      <c r="E151" s="68" t="s">
        <v>855</v>
      </c>
      <c r="F151" s="47" t="s">
        <v>158</v>
      </c>
      <c r="G151" s="48" t="s">
        <v>40</v>
      </c>
      <c r="H151" s="27" t="s">
        <v>243</v>
      </c>
      <c r="I151" s="48" t="s">
        <v>152</v>
      </c>
      <c r="J151" s="10" t="str">
        <f t="shared" si="6"/>
        <v>A</v>
      </c>
      <c r="K151" s="11">
        <f ca="1">VLOOKUP(F151,OFFSET(Hodnoc!$A$1:$C$23,0,IF(I151="Hory",0,IF(I151="Ledy",3,IF(I151="Písek",6,IF(I151="Skalky",9,IF(I151="Boulder",12,"chyba")))))),IF(J151="A",2,3),0)*VLOOKUP(G151,Hodnoc!$P$1:$Q$9,2,0)</f>
        <v>31.5</v>
      </c>
    </row>
    <row r="152" spans="1:11" ht="12.75">
      <c r="A152" s="7">
        <v>151</v>
      </c>
      <c r="B152" s="44">
        <v>39327</v>
      </c>
      <c r="C152" s="66" t="s">
        <v>802</v>
      </c>
      <c r="D152" s="70"/>
      <c r="E152" s="68" t="s">
        <v>863</v>
      </c>
      <c r="F152" s="47" t="s">
        <v>159</v>
      </c>
      <c r="G152" s="48" t="s">
        <v>40</v>
      </c>
      <c r="H152" s="27" t="s">
        <v>243</v>
      </c>
      <c r="I152" s="48" t="s">
        <v>152</v>
      </c>
      <c r="J152" s="10" t="str">
        <f t="shared" si="6"/>
        <v>A</v>
      </c>
      <c r="K152" s="11">
        <f ca="1">VLOOKUP(F152,OFFSET(Hodnoc!$A$1:$C$23,0,IF(I152="Hory",0,IF(I152="Ledy",3,IF(I152="Písek",6,IF(I152="Skalky",9,IF(I152="Boulder",12,"chyba")))))),IF(J152="A",2,3),0)*VLOOKUP(G152,Hodnoc!$P$1:$Q$9,2,0)</f>
        <v>37.5</v>
      </c>
    </row>
    <row r="153" spans="1:11" ht="12.75">
      <c r="A153" s="7">
        <v>152</v>
      </c>
      <c r="B153" s="44">
        <v>39327</v>
      </c>
      <c r="C153" s="66" t="s">
        <v>802</v>
      </c>
      <c r="D153" s="70"/>
      <c r="E153" s="68" t="s">
        <v>862</v>
      </c>
      <c r="F153" s="47" t="s">
        <v>159</v>
      </c>
      <c r="G153" s="48" t="s">
        <v>85</v>
      </c>
      <c r="H153" s="27" t="s">
        <v>243</v>
      </c>
      <c r="I153" s="48" t="s">
        <v>152</v>
      </c>
      <c r="J153" s="10" t="str">
        <f t="shared" si="6"/>
        <v>A</v>
      </c>
      <c r="K153" s="11">
        <f ca="1">VLOOKUP(F153,OFFSET(Hodnoc!$A$1:$C$23,0,IF(I153="Hory",0,IF(I153="Ledy",3,IF(I153="Písek",6,IF(I153="Skalky",9,IF(I153="Boulder",12,"chyba")))))),IF(J153="A",2,3),0)*VLOOKUP(G153,Hodnoc!$P$1:$Q$9,2,0)</f>
        <v>25</v>
      </c>
    </row>
    <row r="154" spans="1:11" ht="12.75">
      <c r="A154" s="7">
        <v>153</v>
      </c>
      <c r="B154" s="44">
        <v>39327</v>
      </c>
      <c r="C154" s="66" t="s">
        <v>802</v>
      </c>
      <c r="D154" s="70"/>
      <c r="E154" s="68" t="s">
        <v>861</v>
      </c>
      <c r="F154" s="47">
        <v>7</v>
      </c>
      <c r="G154" s="48" t="s">
        <v>171</v>
      </c>
      <c r="H154" s="27" t="s">
        <v>243</v>
      </c>
      <c r="I154" s="48" t="s">
        <v>152</v>
      </c>
      <c r="J154" s="10" t="str">
        <f t="shared" si="6"/>
        <v>B</v>
      </c>
      <c r="K154" s="11">
        <f ca="1">VLOOKUP(F154,OFFSET(Hodnoc!$A$1:$C$23,0,IF(I154="Hory",0,IF(I154="Ledy",3,IF(I154="Písek",6,IF(I154="Skalky",9,IF(I154="Boulder",12,"chyba")))))),IF(J154="A",2,3),0)*VLOOKUP(G154,Hodnoc!$P$1:$Q$9,2,0)</f>
        <v>14</v>
      </c>
    </row>
    <row r="155" spans="1:11" ht="12.75">
      <c r="A155" s="7">
        <v>154</v>
      </c>
      <c r="B155" s="44">
        <v>39338</v>
      </c>
      <c r="C155" s="66" t="s">
        <v>842</v>
      </c>
      <c r="D155" s="70"/>
      <c r="E155" s="68" t="s">
        <v>851</v>
      </c>
      <c r="F155" s="47" t="s">
        <v>156</v>
      </c>
      <c r="G155" s="48" t="s">
        <v>40</v>
      </c>
      <c r="H155" s="27" t="s">
        <v>243</v>
      </c>
      <c r="I155" s="48" t="s">
        <v>152</v>
      </c>
      <c r="J155" s="10" t="str">
        <f t="shared" si="6"/>
        <v>A</v>
      </c>
      <c r="K155" s="11">
        <f ca="1">VLOOKUP(F155,OFFSET(Hodnoc!$A$1:$C$23,0,IF(I155="Hory",0,IF(I155="Ledy",3,IF(I155="Písek",6,IF(I155="Skalky",9,IF(I155="Boulder",12,"chyba")))))),IF(J155="A",2,3),0)*VLOOKUP(G155,Hodnoc!$P$1:$Q$9,2,0)</f>
        <v>19.5</v>
      </c>
    </row>
    <row r="156" spans="1:11" ht="12.75">
      <c r="A156" s="7">
        <v>155</v>
      </c>
      <c r="B156" s="44">
        <v>39338</v>
      </c>
      <c r="C156" s="66" t="s">
        <v>842</v>
      </c>
      <c r="D156" s="70"/>
      <c r="E156" s="68" t="s">
        <v>910</v>
      </c>
      <c r="F156" s="47">
        <v>6</v>
      </c>
      <c r="G156" s="48" t="s">
        <v>39</v>
      </c>
      <c r="H156" s="27" t="s">
        <v>243</v>
      </c>
      <c r="I156" s="48" t="s">
        <v>152</v>
      </c>
      <c r="J156" s="10" t="str">
        <f t="shared" si="6"/>
        <v>A</v>
      </c>
      <c r="K156" s="11">
        <f ca="1">VLOOKUP(F156,OFFSET(Hodnoc!$A$1:$C$23,0,IF(I156="Hory",0,IF(I156="Ledy",3,IF(I156="Písek",6,IF(I156="Skalky",9,IF(I156="Boulder",12,"chyba")))))),IF(J156="A",2,3),0)*VLOOKUP(G156,Hodnoc!$P$1:$Q$9,2,0)</f>
        <v>27</v>
      </c>
    </row>
    <row r="157" spans="1:11" ht="12.75">
      <c r="A157" s="7">
        <v>156</v>
      </c>
      <c r="B157" s="44">
        <v>39338</v>
      </c>
      <c r="C157" s="66" t="s">
        <v>842</v>
      </c>
      <c r="D157" s="70"/>
      <c r="E157" s="68" t="s">
        <v>911</v>
      </c>
      <c r="F157" s="47">
        <v>6</v>
      </c>
      <c r="G157" s="48" t="s">
        <v>40</v>
      </c>
      <c r="H157" s="27" t="s">
        <v>243</v>
      </c>
      <c r="I157" s="48" t="s">
        <v>152</v>
      </c>
      <c r="J157" s="10" t="str">
        <f t="shared" si="6"/>
        <v>A</v>
      </c>
      <c r="K157" s="11">
        <f ca="1">VLOOKUP(F157,OFFSET(Hodnoc!$A$1:$C$23,0,IF(I157="Hory",0,IF(I157="Ledy",3,IF(I157="Písek",6,IF(I157="Skalky",9,IF(I157="Boulder",12,"chyba")))))),IF(J157="A",2,3),0)*VLOOKUP(G157,Hodnoc!$P$1:$Q$9,2,0)</f>
        <v>27</v>
      </c>
    </row>
    <row r="158" spans="1:11" ht="12.75">
      <c r="A158" s="7">
        <v>157</v>
      </c>
      <c r="B158" s="44">
        <v>39341</v>
      </c>
      <c r="C158" s="66" t="s">
        <v>435</v>
      </c>
      <c r="D158" s="70"/>
      <c r="E158" s="68" t="s">
        <v>912</v>
      </c>
      <c r="F158" s="47" t="s">
        <v>158</v>
      </c>
      <c r="G158" s="48" t="s">
        <v>40</v>
      </c>
      <c r="H158" s="27" t="s">
        <v>243</v>
      </c>
      <c r="I158" s="48" t="s">
        <v>152</v>
      </c>
      <c r="J158" s="10" t="str">
        <f t="shared" si="6"/>
        <v>A</v>
      </c>
      <c r="K158" s="11">
        <f ca="1">VLOOKUP(F158,OFFSET(Hodnoc!$A$1:$C$23,0,IF(I158="Hory",0,IF(I158="Ledy",3,IF(I158="Písek",6,IF(I158="Skalky",9,IF(I158="Boulder",12,"chyba")))))),IF(J158="A",2,3),0)*VLOOKUP(G158,Hodnoc!$P$1:$Q$9,2,0)</f>
        <v>31.5</v>
      </c>
    </row>
    <row r="159" spans="1:11" ht="12.75">
      <c r="A159" s="7">
        <v>158</v>
      </c>
      <c r="B159" s="44">
        <v>39341</v>
      </c>
      <c r="C159" s="66" t="s">
        <v>435</v>
      </c>
      <c r="D159" s="70"/>
      <c r="E159" s="68" t="s">
        <v>913</v>
      </c>
      <c r="F159" s="47" t="s">
        <v>159</v>
      </c>
      <c r="G159" s="48" t="s">
        <v>40</v>
      </c>
      <c r="H159" s="27" t="s">
        <v>243</v>
      </c>
      <c r="I159" s="48" t="s">
        <v>152</v>
      </c>
      <c r="J159" s="10" t="str">
        <f t="shared" si="6"/>
        <v>A</v>
      </c>
      <c r="K159" s="11">
        <f ca="1">VLOOKUP(F159,OFFSET(Hodnoc!$A$1:$C$23,0,IF(I159="Hory",0,IF(I159="Ledy",3,IF(I159="Písek",6,IF(I159="Skalky",9,IF(I159="Boulder",12,"chyba")))))),IF(J159="A",2,3),0)*VLOOKUP(G159,Hodnoc!$P$1:$Q$9,2,0)</f>
        <v>37.5</v>
      </c>
    </row>
    <row r="160" spans="1:11" ht="12.75">
      <c r="A160" s="7">
        <v>159</v>
      </c>
      <c r="B160" s="44">
        <v>39341</v>
      </c>
      <c r="C160" s="66" t="s">
        <v>435</v>
      </c>
      <c r="D160" s="70"/>
      <c r="E160" s="68" t="s">
        <v>914</v>
      </c>
      <c r="F160" s="47" t="s">
        <v>147</v>
      </c>
      <c r="G160" s="48" t="s">
        <v>85</v>
      </c>
      <c r="H160" s="27" t="s">
        <v>243</v>
      </c>
      <c r="I160" s="48" t="s">
        <v>152</v>
      </c>
      <c r="J160" s="10" t="str">
        <f t="shared" si="6"/>
        <v>A</v>
      </c>
      <c r="K160" s="11">
        <f ca="1">VLOOKUP(F160,OFFSET(Hodnoc!$A$1:$C$23,0,IF(I160="Hory",0,IF(I160="Ledy",3,IF(I160="Písek",6,IF(I160="Skalky",9,IF(I160="Boulder",12,"chyba")))))),IF(J160="A",2,3),0)*VLOOKUP(G160,Hodnoc!$P$1:$Q$9,2,0)</f>
        <v>33</v>
      </c>
    </row>
    <row r="161" spans="1:11" ht="12.75">
      <c r="A161" s="7">
        <v>160</v>
      </c>
      <c r="B161" s="44">
        <v>39341</v>
      </c>
      <c r="C161" s="66" t="s">
        <v>435</v>
      </c>
      <c r="D161" s="70"/>
      <c r="E161" s="68" t="s">
        <v>915</v>
      </c>
      <c r="F161" s="47" t="s">
        <v>124</v>
      </c>
      <c r="G161" s="48" t="s">
        <v>39</v>
      </c>
      <c r="H161" s="27" t="s">
        <v>243</v>
      </c>
      <c r="I161" s="48" t="s">
        <v>152</v>
      </c>
      <c r="J161" s="10" t="str">
        <f t="shared" si="6"/>
        <v>A</v>
      </c>
      <c r="K161" s="11">
        <f ca="1">VLOOKUP(F161,OFFSET(Hodnoc!$A$1:$C$23,0,IF(I161="Hory",0,IF(I161="Ledy",3,IF(I161="Písek",6,IF(I161="Skalky",9,IF(I161="Boulder",12,"chyba")))))),IF(J161="A",2,3),0)*VLOOKUP(G161,Hodnoc!$P$1:$Q$9,2,0)</f>
        <v>12</v>
      </c>
    </row>
    <row r="162" spans="1:11" ht="12.75">
      <c r="A162" s="7">
        <v>161</v>
      </c>
      <c r="B162" s="44">
        <v>39345</v>
      </c>
      <c r="C162" s="66" t="s">
        <v>802</v>
      </c>
      <c r="D162" s="70" t="s">
        <v>916</v>
      </c>
      <c r="E162" s="68" t="s">
        <v>917</v>
      </c>
      <c r="F162" s="47" t="s">
        <v>159</v>
      </c>
      <c r="G162" s="48" t="s">
        <v>257</v>
      </c>
      <c r="H162" s="27" t="s">
        <v>243</v>
      </c>
      <c r="I162" s="48" t="s">
        <v>152</v>
      </c>
      <c r="J162" s="10" t="str">
        <f t="shared" si="6"/>
        <v>B</v>
      </c>
      <c r="K162" s="11">
        <f ca="1">VLOOKUP(F162,OFFSET(Hodnoc!$A$1:$C$23,0,IF(I162="Hory",0,IF(I162="Ledy",3,IF(I162="Písek",6,IF(I162="Skalky",9,IF(I162="Boulder",12,"chyba")))))),IF(J162="A",2,3),0)*VLOOKUP(G162,Hodnoc!$P$1:$Q$9,2,0)</f>
        <v>12</v>
      </c>
    </row>
    <row r="163" spans="1:11" ht="12.75">
      <c r="A163" s="7">
        <v>162</v>
      </c>
      <c r="B163" s="44">
        <v>39347</v>
      </c>
      <c r="C163" s="66" t="s">
        <v>304</v>
      </c>
      <c r="D163" s="70" t="s">
        <v>918</v>
      </c>
      <c r="E163" s="68" t="s">
        <v>919</v>
      </c>
      <c r="F163" s="47" t="s">
        <v>595</v>
      </c>
      <c r="G163" s="48" t="s">
        <v>815</v>
      </c>
      <c r="H163" s="27" t="s">
        <v>243</v>
      </c>
      <c r="I163" s="48" t="s">
        <v>240</v>
      </c>
      <c r="J163" s="10" t="str">
        <f t="shared" si="6"/>
        <v>A</v>
      </c>
      <c r="K163" s="11">
        <f ca="1">VLOOKUP(F163,OFFSET(Hodnoc!$A$1:$C$23,0,IF(I163="Hory",0,IF(I163="Ledy",3,IF(I163="Písek",6,IF(I163="Skalky",9,IF(I163="Boulder",12,"chyba")))))),IF(J163="A",2,3),0)*VLOOKUP(G163,Hodnoc!$P$1:$Q$9,2,0)</f>
        <v>12</v>
      </c>
    </row>
    <row r="164" spans="1:11" ht="12.75">
      <c r="A164" s="7">
        <v>163</v>
      </c>
      <c r="B164" s="44">
        <v>39347</v>
      </c>
      <c r="C164" s="66" t="s">
        <v>304</v>
      </c>
      <c r="D164" s="70" t="s">
        <v>918</v>
      </c>
      <c r="E164" s="68" t="s">
        <v>920</v>
      </c>
      <c r="F164" s="47" t="s">
        <v>921</v>
      </c>
      <c r="G164" s="48" t="s">
        <v>815</v>
      </c>
      <c r="H164" s="27" t="s">
        <v>243</v>
      </c>
      <c r="I164" s="48" t="s">
        <v>240</v>
      </c>
      <c r="J164" s="10" t="str">
        <f t="shared" si="6"/>
        <v>A</v>
      </c>
      <c r="K164" s="11">
        <f ca="1">VLOOKUP(F164,OFFSET(Hodnoc!$A$1:$C$23,0,IF(I164="Hory",0,IF(I164="Ledy",3,IF(I164="Písek",6,IF(I164="Skalky",9,IF(I164="Boulder",12,"chyba")))))),IF(J164="A",2,3),0)*VLOOKUP(G164,Hodnoc!$P$1:$Q$9,2,0)</f>
        <v>24</v>
      </c>
    </row>
    <row r="165" spans="1:11" ht="12.75">
      <c r="A165" s="7">
        <v>164</v>
      </c>
      <c r="B165" s="44">
        <v>39347</v>
      </c>
      <c r="C165" s="66" t="s">
        <v>304</v>
      </c>
      <c r="D165" s="70" t="s">
        <v>918</v>
      </c>
      <c r="E165" s="68" t="s">
        <v>922</v>
      </c>
      <c r="F165" s="47" t="s">
        <v>923</v>
      </c>
      <c r="G165" s="48" t="s">
        <v>815</v>
      </c>
      <c r="H165" s="27" t="s">
        <v>243</v>
      </c>
      <c r="I165" s="48" t="s">
        <v>240</v>
      </c>
      <c r="J165" s="10" t="str">
        <f t="shared" si="6"/>
        <v>A</v>
      </c>
      <c r="K165" s="11">
        <f ca="1">VLOOKUP(F165,OFFSET(Hodnoc!$A$1:$C$23,0,IF(I165="Hory",0,IF(I165="Ledy",3,IF(I165="Písek",6,IF(I165="Skalky",9,IF(I165="Boulder",12,"chyba")))))),IF(J165="A",2,3),0)*VLOOKUP(G165,Hodnoc!$P$1:$Q$9,2,0)</f>
        <v>20</v>
      </c>
    </row>
    <row r="166" spans="1:11" ht="12.75">
      <c r="A166" s="7">
        <v>165</v>
      </c>
      <c r="B166" s="44">
        <v>39347</v>
      </c>
      <c r="C166" s="66" t="s">
        <v>304</v>
      </c>
      <c r="D166" s="70" t="s">
        <v>918</v>
      </c>
      <c r="E166" s="68" t="s">
        <v>924</v>
      </c>
      <c r="F166" s="47" t="s">
        <v>925</v>
      </c>
      <c r="G166" s="48" t="s">
        <v>815</v>
      </c>
      <c r="H166" s="27" t="s">
        <v>243</v>
      </c>
      <c r="I166" s="48" t="s">
        <v>240</v>
      </c>
      <c r="J166" s="10" t="str">
        <f t="shared" si="6"/>
        <v>A</v>
      </c>
      <c r="K166" s="11">
        <f ca="1">VLOOKUP(F166,OFFSET(Hodnoc!$A$1:$C$23,0,IF(I166="Hory",0,IF(I166="Ledy",3,IF(I166="Písek",6,IF(I166="Skalky",9,IF(I166="Boulder",12,"chyba")))))),IF(J166="A",2,3),0)*VLOOKUP(G166,Hodnoc!$P$1:$Q$9,2,0)</f>
        <v>30</v>
      </c>
    </row>
    <row r="167" spans="1:11" ht="12.75">
      <c r="A167" s="7">
        <v>166</v>
      </c>
      <c r="B167" s="44">
        <v>39347</v>
      </c>
      <c r="C167" s="66" t="s">
        <v>304</v>
      </c>
      <c r="D167" s="70" t="s">
        <v>918</v>
      </c>
      <c r="E167" s="68" t="s">
        <v>926</v>
      </c>
      <c r="F167" s="47" t="s">
        <v>923</v>
      </c>
      <c r="G167" s="48" t="s">
        <v>815</v>
      </c>
      <c r="H167" s="27" t="s">
        <v>243</v>
      </c>
      <c r="I167" s="48" t="s">
        <v>240</v>
      </c>
      <c r="J167" s="10" t="str">
        <f t="shared" si="6"/>
        <v>A</v>
      </c>
      <c r="K167" s="11">
        <f ca="1">VLOOKUP(F167,OFFSET(Hodnoc!$A$1:$C$23,0,IF(I167="Hory",0,IF(I167="Ledy",3,IF(I167="Písek",6,IF(I167="Skalky",9,IF(I167="Boulder",12,"chyba")))))),IF(J167="A",2,3),0)*VLOOKUP(G167,Hodnoc!$P$1:$Q$9,2,0)</f>
        <v>20</v>
      </c>
    </row>
    <row r="168" spans="1:11" ht="12.75">
      <c r="A168" s="7">
        <v>167</v>
      </c>
      <c r="B168" s="44">
        <v>39347</v>
      </c>
      <c r="C168" s="66" t="s">
        <v>304</v>
      </c>
      <c r="D168" s="70" t="s">
        <v>927</v>
      </c>
      <c r="E168" s="68" t="s">
        <v>928</v>
      </c>
      <c r="F168" s="47" t="s">
        <v>595</v>
      </c>
      <c r="G168" s="48" t="s">
        <v>815</v>
      </c>
      <c r="H168" s="27" t="s">
        <v>243</v>
      </c>
      <c r="I168" s="48" t="s">
        <v>240</v>
      </c>
      <c r="J168" s="10" t="str">
        <f t="shared" si="6"/>
        <v>A</v>
      </c>
      <c r="K168" s="11">
        <f ca="1">VLOOKUP(F168,OFFSET(Hodnoc!$A$1:$C$23,0,IF(I168="Hory",0,IF(I168="Ledy",3,IF(I168="Písek",6,IF(I168="Skalky",9,IF(I168="Boulder",12,"chyba")))))),IF(J168="A",2,3),0)*VLOOKUP(G168,Hodnoc!$P$1:$Q$9,2,0)</f>
        <v>12</v>
      </c>
    </row>
    <row r="169" spans="1:11" ht="12.75">
      <c r="A169" s="7">
        <v>168</v>
      </c>
      <c r="B169" s="44">
        <v>39347</v>
      </c>
      <c r="C169" s="66" t="s">
        <v>304</v>
      </c>
      <c r="D169" s="70" t="s">
        <v>929</v>
      </c>
      <c r="E169" s="68" t="s">
        <v>930</v>
      </c>
      <c r="F169" s="47">
        <v>4</v>
      </c>
      <c r="G169" s="48" t="s">
        <v>815</v>
      </c>
      <c r="H169" s="27" t="s">
        <v>243</v>
      </c>
      <c r="I169" s="48" t="s">
        <v>240</v>
      </c>
      <c r="J169" s="10" t="str">
        <f t="shared" si="6"/>
        <v>A</v>
      </c>
      <c r="K169" s="11">
        <f ca="1">VLOOKUP(F169,OFFSET(Hodnoc!$A$1:$C$23,0,IF(I169="Hory",0,IF(I169="Ledy",3,IF(I169="Písek",6,IF(I169="Skalky",9,IF(I169="Boulder",12,"chyba")))))),IF(J169="A",2,3),0)*VLOOKUP(G169,Hodnoc!$P$1:$Q$9,2,0)</f>
        <v>6</v>
      </c>
    </row>
    <row r="170" spans="1:11" ht="12.75">
      <c r="A170" s="7">
        <v>169</v>
      </c>
      <c r="B170" s="44">
        <v>39347</v>
      </c>
      <c r="C170" s="66" t="s">
        <v>304</v>
      </c>
      <c r="D170" s="70" t="s">
        <v>929</v>
      </c>
      <c r="E170" s="68" t="s">
        <v>931</v>
      </c>
      <c r="F170" s="47" t="s">
        <v>595</v>
      </c>
      <c r="G170" s="48" t="s">
        <v>815</v>
      </c>
      <c r="H170" s="27" t="s">
        <v>243</v>
      </c>
      <c r="I170" s="48" t="s">
        <v>240</v>
      </c>
      <c r="J170" s="10" t="str">
        <f t="shared" si="6"/>
        <v>A</v>
      </c>
      <c r="K170" s="11">
        <f ca="1">VLOOKUP(F170,OFFSET(Hodnoc!$A$1:$C$23,0,IF(I170="Hory",0,IF(I170="Ledy",3,IF(I170="Písek",6,IF(I170="Skalky",9,IF(I170="Boulder",12,"chyba")))))),IF(J170="A",2,3),0)*VLOOKUP(G170,Hodnoc!$P$1:$Q$9,2,0)</f>
        <v>12</v>
      </c>
    </row>
    <row r="171" spans="1:11" ht="12.75">
      <c r="A171" s="7">
        <v>170</v>
      </c>
      <c r="B171" s="44">
        <v>39348</v>
      </c>
      <c r="C171" s="66" t="s">
        <v>435</v>
      </c>
      <c r="D171" s="70"/>
      <c r="E171" s="68" t="s">
        <v>932</v>
      </c>
      <c r="F171" s="47" t="s">
        <v>124</v>
      </c>
      <c r="G171" s="48" t="s">
        <v>38</v>
      </c>
      <c r="H171" s="27" t="s">
        <v>243</v>
      </c>
      <c r="I171" s="48" t="s">
        <v>152</v>
      </c>
      <c r="J171" s="10" t="str">
        <f t="shared" si="6"/>
        <v>A</v>
      </c>
      <c r="K171" s="11">
        <f ca="1">VLOOKUP(F171,OFFSET(Hodnoc!$A$1:$C$23,0,IF(I171="Hory",0,IF(I171="Ledy",3,IF(I171="Písek",6,IF(I171="Skalky",9,IF(I171="Boulder",12,"chyba")))))),IF(J171="A",2,3),0)*VLOOKUP(G171,Hodnoc!$P$1:$Q$9,2,0)</f>
        <v>12</v>
      </c>
    </row>
    <row r="172" spans="1:11" ht="12.75">
      <c r="A172" s="7">
        <v>171</v>
      </c>
      <c r="B172" s="44">
        <v>39348</v>
      </c>
      <c r="C172" s="66" t="s">
        <v>435</v>
      </c>
      <c r="D172" s="70"/>
      <c r="E172" s="68" t="s">
        <v>933</v>
      </c>
      <c r="F172" s="47" t="s">
        <v>155</v>
      </c>
      <c r="G172" s="48" t="s">
        <v>38</v>
      </c>
      <c r="H172" s="27" t="s">
        <v>243</v>
      </c>
      <c r="I172" s="48" t="s">
        <v>152</v>
      </c>
      <c r="J172" s="10" t="str">
        <f t="shared" si="6"/>
        <v>A</v>
      </c>
      <c r="K172" s="11">
        <f ca="1">VLOOKUP(F172,OFFSET(Hodnoc!$A$1:$C$23,0,IF(I172="Hory",0,IF(I172="Ledy",3,IF(I172="Písek",6,IF(I172="Skalky",9,IF(I172="Boulder",12,"chyba")))))),IF(J172="A",2,3),0)*VLOOKUP(G172,Hodnoc!$P$1:$Q$9,2,0)</f>
        <v>13.5</v>
      </c>
    </row>
    <row r="173" spans="1:11" ht="12.75">
      <c r="A173" s="7">
        <v>172</v>
      </c>
      <c r="B173" s="44">
        <v>39348</v>
      </c>
      <c r="C173" s="66" t="s">
        <v>435</v>
      </c>
      <c r="D173" s="70"/>
      <c r="E173" s="68" t="s">
        <v>934</v>
      </c>
      <c r="F173" s="47" t="s">
        <v>124</v>
      </c>
      <c r="G173" s="48" t="s">
        <v>38</v>
      </c>
      <c r="H173" s="27" t="s">
        <v>243</v>
      </c>
      <c r="I173" s="48" t="s">
        <v>152</v>
      </c>
      <c r="J173" s="10" t="str">
        <f t="shared" si="6"/>
        <v>A</v>
      </c>
      <c r="K173" s="11">
        <f ca="1">VLOOKUP(F173,OFFSET(Hodnoc!$A$1:$C$23,0,IF(I173="Hory",0,IF(I173="Ledy",3,IF(I173="Písek",6,IF(I173="Skalky",9,IF(I173="Boulder",12,"chyba")))))),IF(J173="A",2,3),0)*VLOOKUP(G173,Hodnoc!$P$1:$Q$9,2,0)</f>
        <v>12</v>
      </c>
    </row>
    <row r="174" spans="1:11" ht="12.75">
      <c r="A174" s="7">
        <v>173</v>
      </c>
      <c r="B174" s="44">
        <v>39348</v>
      </c>
      <c r="C174" s="66" t="s">
        <v>435</v>
      </c>
      <c r="D174" s="70"/>
      <c r="E174" s="68" t="s">
        <v>935</v>
      </c>
      <c r="F174" s="47" t="s">
        <v>124</v>
      </c>
      <c r="G174" s="48" t="s">
        <v>38</v>
      </c>
      <c r="H174" s="27" t="s">
        <v>243</v>
      </c>
      <c r="I174" s="48" t="s">
        <v>152</v>
      </c>
      <c r="J174" s="10" t="str">
        <f t="shared" si="6"/>
        <v>A</v>
      </c>
      <c r="K174" s="11">
        <f ca="1">VLOOKUP(F174,OFFSET(Hodnoc!$A$1:$C$23,0,IF(I174="Hory",0,IF(I174="Ledy",3,IF(I174="Písek",6,IF(I174="Skalky",9,IF(I174="Boulder",12,"chyba")))))),IF(J174="A",2,3),0)*VLOOKUP(G174,Hodnoc!$P$1:$Q$9,2,0)</f>
        <v>12</v>
      </c>
    </row>
    <row r="175" spans="1:11" ht="12.75">
      <c r="A175" s="7">
        <v>174</v>
      </c>
      <c r="B175" s="44">
        <v>39348</v>
      </c>
      <c r="C175" s="66" t="s">
        <v>435</v>
      </c>
      <c r="D175" s="70"/>
      <c r="E175" s="68" t="s">
        <v>555</v>
      </c>
      <c r="F175" s="47" t="s">
        <v>155</v>
      </c>
      <c r="G175" s="48" t="s">
        <v>38</v>
      </c>
      <c r="H175" s="27" t="s">
        <v>243</v>
      </c>
      <c r="I175" s="48" t="s">
        <v>152</v>
      </c>
      <c r="J175" s="10" t="str">
        <f t="shared" si="6"/>
        <v>A</v>
      </c>
      <c r="K175" s="11">
        <f ca="1">VLOOKUP(F175,OFFSET(Hodnoc!$A$1:$C$23,0,IF(I175="Hory",0,IF(I175="Ledy",3,IF(I175="Písek",6,IF(I175="Skalky",9,IF(I175="Boulder",12,"chyba")))))),IF(J175="A",2,3),0)*VLOOKUP(G175,Hodnoc!$P$1:$Q$9,2,0)</f>
        <v>13.5</v>
      </c>
    </row>
    <row r="176" spans="1:11" ht="12.75">
      <c r="A176" s="7">
        <v>175</v>
      </c>
      <c r="B176" s="44">
        <v>39348</v>
      </c>
      <c r="C176" s="66" t="s">
        <v>435</v>
      </c>
      <c r="D176" s="70"/>
      <c r="E176" s="68" t="s">
        <v>437</v>
      </c>
      <c r="F176" s="47" t="s">
        <v>146</v>
      </c>
      <c r="G176" s="48" t="s">
        <v>85</v>
      </c>
      <c r="H176" s="27" t="s">
        <v>243</v>
      </c>
      <c r="I176" s="48" t="s">
        <v>152</v>
      </c>
      <c r="J176" s="10" t="str">
        <f t="shared" si="6"/>
        <v>A</v>
      </c>
      <c r="K176" s="11">
        <f ca="1">VLOOKUP(F176,OFFSET(Hodnoc!$A$1:$C$23,0,IF(I176="Hory",0,IF(I176="Ledy",3,IF(I176="Písek",6,IF(I176="Skalky",9,IF(I176="Boulder",12,"chyba")))))),IF(J176="A",2,3),0)*VLOOKUP(G176,Hodnoc!$P$1:$Q$9,2,0)</f>
        <v>38</v>
      </c>
    </row>
    <row r="177" spans="1:11" ht="12.75">
      <c r="A177" s="7">
        <v>176</v>
      </c>
      <c r="B177" s="44">
        <v>39348</v>
      </c>
      <c r="C177" s="66" t="s">
        <v>435</v>
      </c>
      <c r="D177" s="70"/>
      <c r="E177" s="68" t="s">
        <v>554</v>
      </c>
      <c r="F177" s="47" t="s">
        <v>158</v>
      </c>
      <c r="G177" s="48" t="s">
        <v>38</v>
      </c>
      <c r="H177" s="27" t="s">
        <v>243</v>
      </c>
      <c r="I177" s="48" t="s">
        <v>152</v>
      </c>
      <c r="J177" s="10" t="str">
        <f t="shared" si="6"/>
        <v>A</v>
      </c>
      <c r="K177" s="11">
        <f ca="1">VLOOKUP(F177,OFFSET(Hodnoc!$A$1:$C$23,0,IF(I177="Hory",0,IF(I177="Ledy",3,IF(I177="Písek",6,IF(I177="Skalky",9,IF(I177="Boulder",12,"chyba")))))),IF(J177="A",2,3),0)*VLOOKUP(G177,Hodnoc!$P$1:$Q$9,2,0)</f>
        <v>31.5</v>
      </c>
    </row>
    <row r="178" spans="1:11" ht="12.75">
      <c r="A178" s="7">
        <v>177</v>
      </c>
      <c r="B178" s="44">
        <v>39348</v>
      </c>
      <c r="C178" s="66" t="s">
        <v>435</v>
      </c>
      <c r="D178" s="70"/>
      <c r="E178" s="68" t="s">
        <v>434</v>
      </c>
      <c r="F178" s="47">
        <v>4</v>
      </c>
      <c r="G178" s="48" t="s">
        <v>815</v>
      </c>
      <c r="H178" s="27" t="s">
        <v>243</v>
      </c>
      <c r="I178" s="48" t="s">
        <v>152</v>
      </c>
      <c r="J178" s="10" t="str">
        <f t="shared" si="6"/>
        <v>A</v>
      </c>
      <c r="K178" s="11">
        <f ca="1">VLOOKUP(F178,OFFSET(Hodnoc!$A$1:$C$23,0,IF(I178="Hory",0,IF(I178="Ledy",3,IF(I178="Písek",6,IF(I178="Skalky",9,IF(I178="Boulder",12,"chyba")))))),IF(J178="A",2,3),0)*VLOOKUP(G178,Hodnoc!$P$1:$Q$9,2,0)</f>
        <v>6</v>
      </c>
    </row>
    <row r="179" spans="1:11" ht="12.75">
      <c r="A179" s="7">
        <v>178</v>
      </c>
      <c r="B179" s="44">
        <v>39348</v>
      </c>
      <c r="C179" s="66" t="s">
        <v>435</v>
      </c>
      <c r="D179" s="70"/>
      <c r="E179" s="68" t="s">
        <v>447</v>
      </c>
      <c r="F179" s="47" t="s">
        <v>147</v>
      </c>
      <c r="G179" s="48" t="s">
        <v>85</v>
      </c>
      <c r="H179" s="27" t="s">
        <v>243</v>
      </c>
      <c r="I179" s="48" t="s">
        <v>152</v>
      </c>
      <c r="J179" s="10" t="str">
        <f t="shared" si="6"/>
        <v>A</v>
      </c>
      <c r="K179" s="11">
        <f ca="1">VLOOKUP(F179,OFFSET(Hodnoc!$A$1:$C$23,0,IF(I179="Hory",0,IF(I179="Ledy",3,IF(I179="Písek",6,IF(I179="Skalky",9,IF(I179="Boulder",12,"chyba")))))),IF(J179="A",2,3),0)*VLOOKUP(G179,Hodnoc!$P$1:$Q$9,2,0)</f>
        <v>33</v>
      </c>
    </row>
    <row r="180" spans="1:11" ht="12.75">
      <c r="A180" s="7">
        <v>179</v>
      </c>
      <c r="B180" s="44">
        <v>39348</v>
      </c>
      <c r="C180" s="66" t="s">
        <v>435</v>
      </c>
      <c r="D180" s="70"/>
      <c r="E180" s="68" t="s">
        <v>936</v>
      </c>
      <c r="F180" s="47">
        <v>6</v>
      </c>
      <c r="G180" s="48" t="s">
        <v>38</v>
      </c>
      <c r="H180" s="27" t="s">
        <v>243</v>
      </c>
      <c r="I180" s="48" t="s">
        <v>152</v>
      </c>
      <c r="J180" s="10" t="str">
        <f t="shared" si="6"/>
        <v>A</v>
      </c>
      <c r="K180" s="11">
        <f ca="1">VLOOKUP(F180,OFFSET(Hodnoc!$A$1:$C$23,0,IF(I180="Hory",0,IF(I180="Ledy",3,IF(I180="Písek",6,IF(I180="Skalky",9,IF(I180="Boulder",12,"chyba")))))),IF(J180="A",2,3),0)*VLOOKUP(G180,Hodnoc!$P$1:$Q$9,2,0)</f>
        <v>27</v>
      </c>
    </row>
    <row r="181" spans="1:11" ht="12.75">
      <c r="A181" s="7">
        <v>180</v>
      </c>
      <c r="B181" s="44">
        <v>39348</v>
      </c>
      <c r="C181" s="66" t="s">
        <v>435</v>
      </c>
      <c r="D181" s="70"/>
      <c r="E181" s="68" t="s">
        <v>937</v>
      </c>
      <c r="F181" s="47" t="s">
        <v>155</v>
      </c>
      <c r="G181" s="48" t="s">
        <v>38</v>
      </c>
      <c r="H181" s="27" t="s">
        <v>243</v>
      </c>
      <c r="I181" s="48" t="s">
        <v>152</v>
      </c>
      <c r="J181" s="10" t="str">
        <f t="shared" si="6"/>
        <v>A</v>
      </c>
      <c r="K181" s="11">
        <f ca="1">VLOOKUP(F181,OFFSET(Hodnoc!$A$1:$C$23,0,IF(I181="Hory",0,IF(I181="Ledy",3,IF(I181="Písek",6,IF(I181="Skalky",9,IF(I181="Boulder",12,"chyba")))))),IF(J181="A",2,3),0)*VLOOKUP(G181,Hodnoc!$P$1:$Q$9,2,0)</f>
        <v>13.5</v>
      </c>
    </row>
    <row r="182" spans="1:11" ht="12.75">
      <c r="A182" s="7">
        <v>181</v>
      </c>
      <c r="B182" s="44">
        <v>39348</v>
      </c>
      <c r="C182" s="66" t="s">
        <v>435</v>
      </c>
      <c r="D182" s="70"/>
      <c r="E182" s="68" t="s">
        <v>439</v>
      </c>
      <c r="F182" s="47" t="s">
        <v>159</v>
      </c>
      <c r="G182" s="48" t="s">
        <v>40</v>
      </c>
      <c r="H182" s="27" t="s">
        <v>243</v>
      </c>
      <c r="I182" s="48" t="s">
        <v>152</v>
      </c>
      <c r="J182" s="10" t="str">
        <f t="shared" si="6"/>
        <v>A</v>
      </c>
      <c r="K182" s="11">
        <f ca="1">VLOOKUP(F182,OFFSET(Hodnoc!$A$1:$C$23,0,IF(I182="Hory",0,IF(I182="Ledy",3,IF(I182="Písek",6,IF(I182="Skalky",9,IF(I182="Boulder",12,"chyba")))))),IF(J182="A",2,3),0)*VLOOKUP(G182,Hodnoc!$P$1:$Q$9,2,0)</f>
        <v>37.5</v>
      </c>
    </row>
    <row r="183" spans="1:11" ht="12.75">
      <c r="A183" s="7">
        <v>182</v>
      </c>
      <c r="B183" s="44">
        <v>39355</v>
      </c>
      <c r="C183" s="66" t="s">
        <v>435</v>
      </c>
      <c r="D183" s="70"/>
      <c r="E183" s="68" t="s">
        <v>913</v>
      </c>
      <c r="F183" s="47" t="s">
        <v>159</v>
      </c>
      <c r="G183" s="48" t="s">
        <v>40</v>
      </c>
      <c r="H183" s="27" t="s">
        <v>243</v>
      </c>
      <c r="I183" s="48" t="s">
        <v>152</v>
      </c>
      <c r="J183" s="10" t="str">
        <f aca="true" t="shared" si="7" ref="J183:J207">IF(OR(G183="TR",G183="TRO"),"B","A")</f>
        <v>A</v>
      </c>
      <c r="K183" s="11">
        <f ca="1">VLOOKUP(F183,OFFSET(Hodnoc!$A$1:$C$23,0,IF(I183="Hory",0,IF(I183="Ledy",3,IF(I183="Písek",6,IF(I183="Skalky",9,IF(I183="Boulder",12,"chyba")))))),IF(J183="A",2,3),0)*VLOOKUP(G183,Hodnoc!$P$1:$Q$9,2,0)</f>
        <v>37.5</v>
      </c>
    </row>
    <row r="184" spans="1:11" ht="12.75">
      <c r="A184" s="7">
        <v>183</v>
      </c>
      <c r="B184" s="44">
        <v>39355</v>
      </c>
      <c r="C184" s="66" t="s">
        <v>435</v>
      </c>
      <c r="D184" s="70"/>
      <c r="E184" s="68" t="s">
        <v>987</v>
      </c>
      <c r="F184" s="47" t="s">
        <v>158</v>
      </c>
      <c r="G184" s="48" t="s">
        <v>40</v>
      </c>
      <c r="H184" s="27" t="s">
        <v>243</v>
      </c>
      <c r="I184" s="48" t="s">
        <v>152</v>
      </c>
      <c r="J184" s="10" t="str">
        <f t="shared" si="7"/>
        <v>A</v>
      </c>
      <c r="K184" s="11">
        <f ca="1">VLOOKUP(F184,OFFSET(Hodnoc!$A$1:$C$23,0,IF(I184="Hory",0,IF(I184="Ledy",3,IF(I184="Písek",6,IF(I184="Skalky",9,IF(I184="Boulder",12,"chyba")))))),IF(J184="A",2,3),0)*VLOOKUP(G184,Hodnoc!$P$1:$Q$9,2,0)</f>
        <v>31.5</v>
      </c>
    </row>
    <row r="185" spans="1:11" ht="12.75">
      <c r="A185" s="7">
        <v>184</v>
      </c>
      <c r="B185" s="44">
        <v>39355</v>
      </c>
      <c r="C185" s="66" t="s">
        <v>435</v>
      </c>
      <c r="D185" s="70"/>
      <c r="E185" s="68" t="s">
        <v>988</v>
      </c>
      <c r="F185" s="47" t="s">
        <v>146</v>
      </c>
      <c r="G185" s="48" t="s">
        <v>85</v>
      </c>
      <c r="H185" s="27" t="s">
        <v>243</v>
      </c>
      <c r="I185" s="48" t="s">
        <v>152</v>
      </c>
      <c r="J185" s="10" t="str">
        <f t="shared" si="7"/>
        <v>A</v>
      </c>
      <c r="K185" s="11">
        <f ca="1">VLOOKUP(F185,OFFSET(Hodnoc!$A$1:$C$23,0,IF(I185="Hory",0,IF(I185="Ledy",3,IF(I185="Písek",6,IF(I185="Skalky",9,IF(I185="Boulder",12,"chyba")))))),IF(J185="A",2,3),0)*VLOOKUP(G185,Hodnoc!$P$1:$Q$9,2,0)</f>
        <v>38</v>
      </c>
    </row>
    <row r="186" spans="1:11" ht="12.75">
      <c r="A186" s="7">
        <v>185</v>
      </c>
      <c r="B186" s="44">
        <v>39355</v>
      </c>
      <c r="C186" s="66" t="s">
        <v>435</v>
      </c>
      <c r="D186" s="70"/>
      <c r="E186" s="68" t="s">
        <v>955</v>
      </c>
      <c r="F186" s="47">
        <v>6</v>
      </c>
      <c r="G186" s="48" t="s">
        <v>39</v>
      </c>
      <c r="H186" s="27" t="s">
        <v>243</v>
      </c>
      <c r="I186" s="48" t="s">
        <v>152</v>
      </c>
      <c r="J186" s="10" t="str">
        <f t="shared" si="7"/>
        <v>A</v>
      </c>
      <c r="K186" s="11">
        <f ca="1">VLOOKUP(F186,OFFSET(Hodnoc!$A$1:$C$23,0,IF(I186="Hory",0,IF(I186="Ledy",3,IF(I186="Písek",6,IF(I186="Skalky",9,IF(I186="Boulder",12,"chyba")))))),IF(J186="A",2,3),0)*VLOOKUP(G186,Hodnoc!$P$1:$Q$9,2,0)</f>
        <v>27</v>
      </c>
    </row>
    <row r="187" spans="1:11" ht="12.75">
      <c r="A187" s="7">
        <v>186</v>
      </c>
      <c r="B187" s="44">
        <v>39355</v>
      </c>
      <c r="C187" s="66" t="s">
        <v>435</v>
      </c>
      <c r="D187" s="70"/>
      <c r="E187" s="68" t="s">
        <v>914</v>
      </c>
      <c r="F187" s="47" t="s">
        <v>147</v>
      </c>
      <c r="G187" s="48" t="s">
        <v>39</v>
      </c>
      <c r="H187" s="27" t="s">
        <v>243</v>
      </c>
      <c r="I187" s="48" t="s">
        <v>152</v>
      </c>
      <c r="J187" s="10" t="str">
        <f t="shared" si="7"/>
        <v>A</v>
      </c>
      <c r="K187" s="11">
        <f ca="1">VLOOKUP(F187,OFFSET(Hodnoc!$A$1:$C$23,0,IF(I187="Hory",0,IF(I187="Ledy",3,IF(I187="Písek",6,IF(I187="Skalky",9,IF(I187="Boulder",12,"chyba")))))),IF(J187="A",2,3),0)*VLOOKUP(G187,Hodnoc!$P$1:$Q$9,2,0)</f>
        <v>49.5</v>
      </c>
    </row>
    <row r="188" spans="1:11" ht="12.75">
      <c r="A188" s="7">
        <v>187</v>
      </c>
      <c r="B188" s="44">
        <v>39361</v>
      </c>
      <c r="C188" s="66" t="s">
        <v>277</v>
      </c>
      <c r="D188" s="70"/>
      <c r="E188" s="68" t="s">
        <v>989</v>
      </c>
      <c r="F188" s="47" t="s">
        <v>158</v>
      </c>
      <c r="G188" s="48" t="s">
        <v>40</v>
      </c>
      <c r="H188" s="27" t="s">
        <v>243</v>
      </c>
      <c r="I188" s="48" t="s">
        <v>152</v>
      </c>
      <c r="J188" s="10" t="str">
        <f t="shared" si="7"/>
        <v>A</v>
      </c>
      <c r="K188" s="11">
        <f ca="1">VLOOKUP(F188,OFFSET(Hodnoc!$A$1:$C$23,0,IF(I188="Hory",0,IF(I188="Ledy",3,IF(I188="Písek",6,IF(I188="Skalky",9,IF(I188="Boulder",12,"chyba")))))),IF(J188="A",2,3),0)*VLOOKUP(G188,Hodnoc!$P$1:$Q$9,2,0)</f>
        <v>31.5</v>
      </c>
    </row>
    <row r="189" spans="1:11" ht="12.75">
      <c r="A189" s="7">
        <v>188</v>
      </c>
      <c r="B189" s="44">
        <v>39361</v>
      </c>
      <c r="C189" s="66" t="s">
        <v>277</v>
      </c>
      <c r="D189" s="70"/>
      <c r="E189" s="68" t="s">
        <v>990</v>
      </c>
      <c r="F189" s="47" t="s">
        <v>158</v>
      </c>
      <c r="G189" s="48" t="s">
        <v>5</v>
      </c>
      <c r="H189" s="27" t="s">
        <v>243</v>
      </c>
      <c r="I189" s="48" t="s">
        <v>152</v>
      </c>
      <c r="J189" s="10" t="str">
        <f t="shared" si="7"/>
        <v>B</v>
      </c>
      <c r="K189" s="11">
        <f ca="1">VLOOKUP(F189,OFFSET(Hodnoc!$A$1:$C$23,0,IF(I189="Hory",0,IF(I189="Ledy",3,IF(I189="Písek",6,IF(I189="Skalky",9,IF(I189="Boulder",12,"chyba")))))),IF(J189="A",2,3),0)*VLOOKUP(G189,Hodnoc!$P$1:$Q$9,2,0)</f>
        <v>13</v>
      </c>
    </row>
    <row r="190" spans="1:11" ht="12.75">
      <c r="A190" s="7">
        <v>189</v>
      </c>
      <c r="B190" s="44">
        <v>39361</v>
      </c>
      <c r="C190" s="66" t="s">
        <v>277</v>
      </c>
      <c r="D190" s="70"/>
      <c r="E190" s="68" t="s">
        <v>989</v>
      </c>
      <c r="F190" s="47" t="s">
        <v>157</v>
      </c>
      <c r="G190" s="48" t="s">
        <v>5</v>
      </c>
      <c r="H190" s="27" t="s">
        <v>243</v>
      </c>
      <c r="I190" s="48" t="s">
        <v>152</v>
      </c>
      <c r="J190" s="10" t="str">
        <f t="shared" si="7"/>
        <v>B</v>
      </c>
      <c r="K190" s="11">
        <f ca="1">VLOOKUP(F190,OFFSET(Hodnoc!$A$1:$C$23,0,IF(I190="Hory",0,IF(I190="Ledy",3,IF(I190="Písek",6,IF(I190="Skalky",9,IF(I190="Boulder",12,"chyba")))))),IF(J190="A",2,3),0)*VLOOKUP(G190,Hodnoc!$P$1:$Q$9,2,0)</f>
        <v>9.1</v>
      </c>
    </row>
    <row r="191" spans="1:11" ht="12.75">
      <c r="A191" s="7">
        <v>190</v>
      </c>
      <c r="B191" s="44">
        <v>39362</v>
      </c>
      <c r="C191" s="66" t="s">
        <v>277</v>
      </c>
      <c r="D191" s="70"/>
      <c r="E191" s="68" t="s">
        <v>991</v>
      </c>
      <c r="F191" s="12">
        <v>5</v>
      </c>
      <c r="G191" s="48" t="s">
        <v>40</v>
      </c>
      <c r="H191" s="27" t="s">
        <v>243</v>
      </c>
      <c r="I191" s="48" t="s">
        <v>152</v>
      </c>
      <c r="J191" s="10" t="str">
        <f t="shared" si="7"/>
        <v>A</v>
      </c>
      <c r="K191" s="11">
        <f ca="1">VLOOKUP(F191,OFFSET(Hodnoc!$A$1:$C$23,0,IF(I191="Hory",0,IF(I191="Ledy",3,IF(I191="Písek",6,IF(I191="Skalky",9,IF(I191="Boulder",12,"chyba")))))),IF(J191="A",2,3),0)*VLOOKUP(G191,Hodnoc!$P$1:$Q$9,2,0)</f>
        <v>16.5</v>
      </c>
    </row>
    <row r="192" spans="1:11" ht="12.75">
      <c r="A192" s="7">
        <v>191</v>
      </c>
      <c r="B192" s="44">
        <v>39362</v>
      </c>
      <c r="C192" s="66" t="s">
        <v>277</v>
      </c>
      <c r="D192" s="70"/>
      <c r="E192" s="68" t="s">
        <v>991</v>
      </c>
      <c r="F192" s="12">
        <v>6</v>
      </c>
      <c r="G192" s="48" t="s">
        <v>85</v>
      </c>
      <c r="H192" s="27" t="s">
        <v>243</v>
      </c>
      <c r="I192" s="48" t="s">
        <v>152</v>
      </c>
      <c r="J192" s="10" t="str">
        <f t="shared" si="7"/>
        <v>A</v>
      </c>
      <c r="K192" s="11">
        <f ca="1">VLOOKUP(F192,OFFSET(Hodnoc!$A$1:$C$23,0,IF(I192="Hory",0,IF(I192="Ledy",3,IF(I192="Písek",6,IF(I192="Skalky",9,IF(I192="Boulder",12,"chyba")))))),IF(J192="A",2,3),0)*VLOOKUP(G192,Hodnoc!$P$1:$Q$9,2,0)</f>
        <v>18</v>
      </c>
    </row>
    <row r="193" spans="1:11" ht="12.75">
      <c r="A193" s="7">
        <v>192</v>
      </c>
      <c r="B193" s="44">
        <v>39362</v>
      </c>
      <c r="C193" s="66" t="s">
        <v>277</v>
      </c>
      <c r="D193" s="70"/>
      <c r="E193" s="68" t="s">
        <v>953</v>
      </c>
      <c r="F193" s="47">
        <v>7</v>
      </c>
      <c r="G193" s="48" t="s">
        <v>257</v>
      </c>
      <c r="H193" s="27" t="s">
        <v>243</v>
      </c>
      <c r="I193" s="48" t="s">
        <v>152</v>
      </c>
      <c r="J193" s="10" t="str">
        <f t="shared" si="7"/>
        <v>B</v>
      </c>
      <c r="K193" s="11">
        <f ca="1">VLOOKUP(F193,OFFSET(Hodnoc!$A$1:$C$23,0,IF(I193="Hory",0,IF(I193="Ledy",3,IF(I193="Písek",6,IF(I193="Skalky",9,IF(I193="Boulder",12,"chyba")))))),IF(J193="A",2,3),0)*VLOOKUP(G193,Hodnoc!$P$1:$Q$9,2,0)</f>
        <v>14</v>
      </c>
    </row>
    <row r="194" spans="1:11" ht="12.75">
      <c r="A194" s="7">
        <v>193</v>
      </c>
      <c r="B194" s="44">
        <v>39362</v>
      </c>
      <c r="C194" s="66" t="s">
        <v>277</v>
      </c>
      <c r="D194" s="70"/>
      <c r="E194" s="68" t="s">
        <v>992</v>
      </c>
      <c r="F194" s="47" t="s">
        <v>147</v>
      </c>
      <c r="G194" s="48" t="s">
        <v>257</v>
      </c>
      <c r="H194" s="27" t="s">
        <v>243</v>
      </c>
      <c r="I194" s="48" t="s">
        <v>152</v>
      </c>
      <c r="J194" s="10" t="str">
        <f t="shared" si="7"/>
        <v>B</v>
      </c>
      <c r="K194" s="11">
        <f ca="1">VLOOKUP(F194,OFFSET(Hodnoc!$A$1:$C$23,0,IF(I194="Hory",0,IF(I194="Ledy",3,IF(I194="Písek",6,IF(I194="Skalky",9,IF(I194="Boulder",12,"chyba")))))),IF(J194="A",2,3),0)*VLOOKUP(G194,Hodnoc!$P$1:$Q$9,2,0)</f>
        <v>16</v>
      </c>
    </row>
    <row r="195" spans="1:11" ht="12.75">
      <c r="A195" s="7">
        <v>194</v>
      </c>
      <c r="B195" s="44">
        <v>39363</v>
      </c>
      <c r="C195" s="66" t="s">
        <v>277</v>
      </c>
      <c r="D195" s="70"/>
      <c r="E195" s="68" t="s">
        <v>993</v>
      </c>
      <c r="F195" s="47" t="s">
        <v>147</v>
      </c>
      <c r="G195" s="48" t="s">
        <v>40</v>
      </c>
      <c r="H195" s="27" t="s">
        <v>243</v>
      </c>
      <c r="I195" s="48" t="s">
        <v>152</v>
      </c>
      <c r="J195" s="10" t="str">
        <f t="shared" si="7"/>
        <v>A</v>
      </c>
      <c r="K195" s="11">
        <f ca="1">VLOOKUP(F195,OFFSET(Hodnoc!$A$1:$C$23,0,IF(I195="Hory",0,IF(I195="Ledy",3,IF(I195="Písek",6,IF(I195="Skalky",9,IF(I195="Boulder",12,"chyba")))))),IF(J195="A",2,3),0)*VLOOKUP(G195,Hodnoc!$P$1:$Q$9,2,0)</f>
        <v>49.5</v>
      </c>
    </row>
    <row r="196" spans="1:11" ht="12.75">
      <c r="A196" s="7">
        <v>195</v>
      </c>
      <c r="B196" s="44">
        <v>39363</v>
      </c>
      <c r="C196" s="66" t="s">
        <v>277</v>
      </c>
      <c r="D196" s="70"/>
      <c r="E196" s="68" t="s">
        <v>994</v>
      </c>
      <c r="F196" s="47">
        <v>6</v>
      </c>
      <c r="G196" s="48" t="s">
        <v>38</v>
      </c>
      <c r="H196" s="27" t="s">
        <v>243</v>
      </c>
      <c r="I196" s="48" t="s">
        <v>152</v>
      </c>
      <c r="J196" s="10" t="str">
        <f t="shared" si="7"/>
        <v>A</v>
      </c>
      <c r="K196" s="11">
        <f ca="1">VLOOKUP(F196,OFFSET(Hodnoc!$A$1:$C$23,0,IF(I196="Hory",0,IF(I196="Ledy",3,IF(I196="Písek",6,IF(I196="Skalky",9,IF(I196="Boulder",12,"chyba")))))),IF(J196="A",2,3),0)*VLOOKUP(G196,Hodnoc!$P$1:$Q$9,2,0)</f>
        <v>27</v>
      </c>
    </row>
    <row r="197" spans="1:11" ht="12.75">
      <c r="A197" s="7">
        <v>196</v>
      </c>
      <c r="B197" s="44">
        <v>39363</v>
      </c>
      <c r="C197" s="66" t="s">
        <v>277</v>
      </c>
      <c r="D197" s="70"/>
      <c r="E197" s="68" t="s">
        <v>995</v>
      </c>
      <c r="F197" s="47" t="s">
        <v>158</v>
      </c>
      <c r="G197" s="48" t="s">
        <v>5</v>
      </c>
      <c r="H197" s="27" t="s">
        <v>243</v>
      </c>
      <c r="I197" s="48" t="s">
        <v>152</v>
      </c>
      <c r="J197" s="10" t="str">
        <f t="shared" si="7"/>
        <v>B</v>
      </c>
      <c r="K197" s="11">
        <f ca="1">VLOOKUP(F197,OFFSET(Hodnoc!$A$1:$C$23,0,IF(I197="Hory",0,IF(I197="Ledy",3,IF(I197="Písek",6,IF(I197="Skalky",9,IF(I197="Boulder",12,"chyba")))))),IF(J197="A",2,3),0)*VLOOKUP(G197,Hodnoc!$P$1:$Q$9,2,0)</f>
        <v>13</v>
      </c>
    </row>
    <row r="198" spans="1:11" ht="12.75">
      <c r="A198" s="7">
        <v>197</v>
      </c>
      <c r="B198" s="44">
        <v>39368</v>
      </c>
      <c r="C198" s="66" t="s">
        <v>277</v>
      </c>
      <c r="D198" s="70"/>
      <c r="E198" s="68" t="s">
        <v>967</v>
      </c>
      <c r="F198" s="47" t="s">
        <v>156</v>
      </c>
      <c r="G198" s="48" t="s">
        <v>40</v>
      </c>
      <c r="H198" s="27" t="s">
        <v>243</v>
      </c>
      <c r="I198" s="48" t="s">
        <v>152</v>
      </c>
      <c r="J198" s="10" t="str">
        <f t="shared" si="7"/>
        <v>A</v>
      </c>
      <c r="K198" s="11">
        <f ca="1">VLOOKUP(F198,OFFSET(Hodnoc!$A$1:$C$23,0,IF(I198="Hory",0,IF(I198="Ledy",3,IF(I198="Písek",6,IF(I198="Skalky",9,IF(I198="Boulder",12,"chyba")))))),IF(J198="A",2,3),0)*VLOOKUP(G198,Hodnoc!$P$1:$Q$9,2,0)</f>
        <v>19.5</v>
      </c>
    </row>
    <row r="199" spans="1:11" ht="12.75">
      <c r="A199" s="7">
        <v>198</v>
      </c>
      <c r="B199" s="44">
        <v>39368</v>
      </c>
      <c r="C199" s="66" t="s">
        <v>277</v>
      </c>
      <c r="D199" s="70"/>
      <c r="E199" s="68" t="s">
        <v>966</v>
      </c>
      <c r="F199" s="47" t="s">
        <v>159</v>
      </c>
      <c r="G199" s="48" t="s">
        <v>257</v>
      </c>
      <c r="H199" s="27" t="s">
        <v>243</v>
      </c>
      <c r="I199" s="48" t="s">
        <v>152</v>
      </c>
      <c r="J199" s="10" t="str">
        <f t="shared" si="7"/>
        <v>B</v>
      </c>
      <c r="K199" s="11">
        <f ca="1">VLOOKUP(F199,OFFSET(Hodnoc!$A$1:$C$23,0,IF(I199="Hory",0,IF(I199="Ledy",3,IF(I199="Písek",6,IF(I199="Skalky",9,IF(I199="Boulder",12,"chyba")))))),IF(J199="A",2,3),0)*VLOOKUP(G199,Hodnoc!$P$1:$Q$9,2,0)</f>
        <v>12</v>
      </c>
    </row>
    <row r="200" spans="1:11" ht="12.75">
      <c r="A200" s="7">
        <v>199</v>
      </c>
      <c r="B200" s="44">
        <v>39368</v>
      </c>
      <c r="C200" s="66" t="s">
        <v>277</v>
      </c>
      <c r="D200" s="70"/>
      <c r="E200" s="68" t="s">
        <v>965</v>
      </c>
      <c r="F200" s="47" t="s">
        <v>146</v>
      </c>
      <c r="G200" s="48" t="s">
        <v>40</v>
      </c>
      <c r="H200" s="27" t="s">
        <v>243</v>
      </c>
      <c r="I200" s="48" t="s">
        <v>152</v>
      </c>
      <c r="J200" s="10" t="str">
        <f t="shared" si="7"/>
        <v>A</v>
      </c>
      <c r="K200" s="11">
        <f ca="1">VLOOKUP(F200,OFFSET(Hodnoc!$A$1:$C$23,0,IF(I200="Hory",0,IF(I200="Ledy",3,IF(I200="Písek",6,IF(I200="Skalky",9,IF(I200="Boulder",12,"chyba")))))),IF(J200="A",2,3),0)*VLOOKUP(G200,Hodnoc!$P$1:$Q$9,2,0)</f>
        <v>57</v>
      </c>
    </row>
    <row r="201" spans="1:11" ht="12.75">
      <c r="A201" s="7">
        <v>200</v>
      </c>
      <c r="B201" s="44">
        <v>39368</v>
      </c>
      <c r="C201" s="66" t="s">
        <v>277</v>
      </c>
      <c r="D201" s="70"/>
      <c r="E201" s="68" t="s">
        <v>964</v>
      </c>
      <c r="F201" s="47" t="s">
        <v>159</v>
      </c>
      <c r="G201" s="48" t="s">
        <v>38</v>
      </c>
      <c r="H201" s="27" t="s">
        <v>243</v>
      </c>
      <c r="I201" s="48" t="s">
        <v>152</v>
      </c>
      <c r="J201" s="10" t="str">
        <f t="shared" si="7"/>
        <v>A</v>
      </c>
      <c r="K201" s="11">
        <f ca="1">VLOOKUP(F201,OFFSET(Hodnoc!$A$1:$C$23,0,IF(I201="Hory",0,IF(I201="Ledy",3,IF(I201="Písek",6,IF(I201="Skalky",9,IF(I201="Boulder",12,"chyba")))))),IF(J201="A",2,3),0)*VLOOKUP(G201,Hodnoc!$P$1:$Q$9,2,0)</f>
        <v>37.5</v>
      </c>
    </row>
    <row r="202" spans="1:11" ht="12.75">
      <c r="A202" s="7">
        <v>201</v>
      </c>
      <c r="B202" s="44">
        <v>39368</v>
      </c>
      <c r="C202" s="66" t="s">
        <v>277</v>
      </c>
      <c r="D202" s="70"/>
      <c r="E202" s="68" t="s">
        <v>963</v>
      </c>
      <c r="F202" s="47">
        <v>6</v>
      </c>
      <c r="G202" s="48" t="s">
        <v>40</v>
      </c>
      <c r="H202" s="27" t="s">
        <v>243</v>
      </c>
      <c r="I202" s="48" t="s">
        <v>152</v>
      </c>
      <c r="J202" s="10" t="str">
        <f t="shared" si="7"/>
        <v>A</v>
      </c>
      <c r="K202" s="11">
        <f ca="1">VLOOKUP(F202,OFFSET(Hodnoc!$A$1:$C$23,0,IF(I202="Hory",0,IF(I202="Ledy",3,IF(I202="Písek",6,IF(I202="Skalky",9,IF(I202="Boulder",12,"chyba")))))),IF(J202="A",2,3),0)*VLOOKUP(G202,Hodnoc!$P$1:$Q$9,2,0)</f>
        <v>27</v>
      </c>
    </row>
    <row r="203" spans="1:11" ht="12.75">
      <c r="A203" s="7">
        <v>202</v>
      </c>
      <c r="B203" s="44">
        <v>39369</v>
      </c>
      <c r="C203" s="66" t="s">
        <v>277</v>
      </c>
      <c r="D203" s="70"/>
      <c r="E203" s="68" t="s">
        <v>962</v>
      </c>
      <c r="F203" s="47" t="s">
        <v>158</v>
      </c>
      <c r="G203" s="48" t="s">
        <v>40</v>
      </c>
      <c r="H203" s="27" t="s">
        <v>243</v>
      </c>
      <c r="I203" s="48" t="s">
        <v>152</v>
      </c>
      <c r="J203" s="10" t="str">
        <f t="shared" si="7"/>
        <v>A</v>
      </c>
      <c r="K203" s="11">
        <f ca="1">VLOOKUP(F203,OFFSET(Hodnoc!$A$1:$C$23,0,IF(I203="Hory",0,IF(I203="Ledy",3,IF(I203="Písek",6,IF(I203="Skalky",9,IF(I203="Boulder",12,"chyba")))))),IF(J203="A",2,3),0)*VLOOKUP(G203,Hodnoc!$P$1:$Q$9,2,0)</f>
        <v>31.5</v>
      </c>
    </row>
    <row r="204" spans="1:11" ht="12.75">
      <c r="A204" s="7">
        <v>203</v>
      </c>
      <c r="B204" s="44">
        <v>39369</v>
      </c>
      <c r="C204" s="66" t="s">
        <v>277</v>
      </c>
      <c r="D204" s="70"/>
      <c r="E204" s="68" t="s">
        <v>961</v>
      </c>
      <c r="F204" s="47">
        <v>7</v>
      </c>
      <c r="G204" s="48" t="s">
        <v>257</v>
      </c>
      <c r="H204" s="27" t="s">
        <v>243</v>
      </c>
      <c r="I204" s="48" t="s">
        <v>152</v>
      </c>
      <c r="J204" s="10" t="str">
        <f t="shared" si="7"/>
        <v>B</v>
      </c>
      <c r="K204" s="11">
        <f ca="1">VLOOKUP(F204,OFFSET(Hodnoc!$A$1:$C$23,0,IF(I204="Hory",0,IF(I204="Ledy",3,IF(I204="Písek",6,IF(I204="Skalky",9,IF(I204="Boulder",12,"chyba")))))),IF(J204="A",2,3),0)*VLOOKUP(G204,Hodnoc!$P$1:$Q$9,2,0)</f>
        <v>14</v>
      </c>
    </row>
    <row r="205" spans="1:11" ht="12.75">
      <c r="A205" s="7">
        <v>204</v>
      </c>
      <c r="B205" s="44">
        <v>39369</v>
      </c>
      <c r="C205" s="66" t="s">
        <v>277</v>
      </c>
      <c r="D205" s="70"/>
      <c r="E205" s="68" t="s">
        <v>960</v>
      </c>
      <c r="F205" s="47" t="s">
        <v>158</v>
      </c>
      <c r="G205" s="48" t="s">
        <v>5</v>
      </c>
      <c r="H205" s="27" t="s">
        <v>243</v>
      </c>
      <c r="I205" s="48" t="s">
        <v>152</v>
      </c>
      <c r="J205" s="10" t="str">
        <f t="shared" si="7"/>
        <v>B</v>
      </c>
      <c r="K205" s="11">
        <f ca="1">VLOOKUP(F205,OFFSET(Hodnoc!$A$1:$C$23,0,IF(I205="Hory",0,IF(I205="Ledy",3,IF(I205="Písek",6,IF(I205="Skalky",9,IF(I205="Boulder",12,"chyba")))))),IF(J205="A",2,3),0)*VLOOKUP(G205,Hodnoc!$P$1:$Q$9,2,0)</f>
        <v>13</v>
      </c>
    </row>
    <row r="206" spans="1:11" ht="12.75">
      <c r="A206" s="7">
        <v>205</v>
      </c>
      <c r="B206" s="44">
        <v>39369</v>
      </c>
      <c r="C206" s="66" t="s">
        <v>277</v>
      </c>
      <c r="D206" s="70"/>
      <c r="E206" s="68" t="s">
        <v>959</v>
      </c>
      <c r="F206" s="47">
        <v>5</v>
      </c>
      <c r="G206" s="48" t="s">
        <v>40</v>
      </c>
      <c r="H206" s="27" t="s">
        <v>243</v>
      </c>
      <c r="I206" s="48" t="s">
        <v>152</v>
      </c>
      <c r="J206" s="10" t="str">
        <f t="shared" si="7"/>
        <v>A</v>
      </c>
      <c r="K206" s="11">
        <f ca="1">VLOOKUP(F206,OFFSET(Hodnoc!$A$1:$C$23,0,IF(I206="Hory",0,IF(I206="Ledy",3,IF(I206="Písek",6,IF(I206="Skalky",9,IF(I206="Boulder",12,"chyba")))))),IF(J206="A",2,3),0)*VLOOKUP(G206,Hodnoc!$P$1:$Q$9,2,0)</f>
        <v>16.5</v>
      </c>
    </row>
    <row r="207" spans="1:11" ht="12.75">
      <c r="A207" s="7">
        <v>206</v>
      </c>
      <c r="B207" s="44">
        <v>39369</v>
      </c>
      <c r="C207" s="66" t="s">
        <v>277</v>
      </c>
      <c r="D207" s="70"/>
      <c r="E207" s="68" t="s">
        <v>958</v>
      </c>
      <c r="F207" s="47">
        <v>5</v>
      </c>
      <c r="G207" s="48" t="s">
        <v>40</v>
      </c>
      <c r="H207" s="27" t="s">
        <v>243</v>
      </c>
      <c r="I207" s="48" t="s">
        <v>152</v>
      </c>
      <c r="J207" s="10" t="str">
        <f t="shared" si="7"/>
        <v>A</v>
      </c>
      <c r="K207" s="11">
        <f ca="1">VLOOKUP(F207,OFFSET(Hodnoc!$A$1:$C$23,0,IF(I207="Hory",0,IF(I207="Ledy",3,IF(I207="Písek",6,IF(I207="Skalky",9,IF(I207="Boulder",12,"chyba")))))),IF(J207="A",2,3),0)*VLOOKUP(G207,Hodnoc!$P$1:$Q$9,2,0)</f>
        <v>16.5</v>
      </c>
    </row>
    <row r="208" spans="1:11" ht="12.75">
      <c r="A208" s="7">
        <v>207</v>
      </c>
      <c r="B208" s="44">
        <v>39389</v>
      </c>
      <c r="C208" s="66" t="s">
        <v>259</v>
      </c>
      <c r="D208" s="70"/>
      <c r="E208" s="68" t="s">
        <v>46</v>
      </c>
      <c r="F208" s="47" t="s">
        <v>158</v>
      </c>
      <c r="G208" s="48" t="s">
        <v>40</v>
      </c>
      <c r="H208" s="27" t="s">
        <v>243</v>
      </c>
      <c r="I208" s="48" t="s">
        <v>152</v>
      </c>
      <c r="J208" s="10" t="str">
        <f>IF(OR(G208="TR",G208="TRO"),"B","A")</f>
        <v>A</v>
      </c>
      <c r="K208" s="11">
        <f ca="1">VLOOKUP(F208,OFFSET(Hodnoc!$A$1:$C$23,0,IF(I208="Hory",0,IF(I208="Ledy",3,IF(I208="Písek",6,IF(I208="Skalky",9,IF(I208="Boulder",12,"chyba")))))),IF(J208="A",2,3),0)*VLOOKUP(G208,Hodnoc!$P$1:$Q$9,2,0)</f>
        <v>31.5</v>
      </c>
    </row>
    <row r="209" spans="1:11" ht="12.75">
      <c r="A209" s="7">
        <v>208</v>
      </c>
      <c r="B209" s="44">
        <v>39389</v>
      </c>
      <c r="C209" s="66" t="s">
        <v>259</v>
      </c>
      <c r="D209" s="70"/>
      <c r="E209" s="68" t="s">
        <v>789</v>
      </c>
      <c r="F209" s="47" t="s">
        <v>158</v>
      </c>
      <c r="G209" s="48" t="s">
        <v>40</v>
      </c>
      <c r="H209" s="27" t="s">
        <v>243</v>
      </c>
      <c r="I209" s="48" t="s">
        <v>152</v>
      </c>
      <c r="J209" s="10" t="str">
        <f>IF(OR(G209="TR",G209="TRO"),"B","A")</f>
        <v>A</v>
      </c>
      <c r="K209" s="11">
        <f ca="1">VLOOKUP(F209,OFFSET(Hodnoc!$A$1:$C$23,0,IF(I209="Hory",0,IF(I209="Ledy",3,IF(I209="Písek",6,IF(I209="Skalky",9,IF(I209="Boulder",12,"chyba")))))),IF(J209="A",2,3),0)*VLOOKUP(G209,Hodnoc!$P$1:$Q$9,2,0)</f>
        <v>31.5</v>
      </c>
    </row>
    <row r="210" spans="1:11" ht="12.75">
      <c r="A210" s="7">
        <v>209</v>
      </c>
      <c r="B210" s="44">
        <v>39424</v>
      </c>
      <c r="C210" s="66" t="s">
        <v>842</v>
      </c>
      <c r="D210" s="70"/>
      <c r="E210" s="68"/>
      <c r="F210" s="47">
        <v>3</v>
      </c>
      <c r="G210" s="48" t="s">
        <v>5</v>
      </c>
      <c r="H210" s="27" t="s">
        <v>243</v>
      </c>
      <c r="I210" s="48" t="s">
        <v>152</v>
      </c>
      <c r="J210" s="10" t="str">
        <f>IF(OR(G210="TR",G210="TRO"),"B","A")</f>
        <v>B</v>
      </c>
      <c r="K210" s="11">
        <f ca="1">VLOOKUP(F210,OFFSET(Hodnoc!$A$1:$C$23,0,IF(I210="Hory",0,IF(I210="Ledy",3,IF(I210="Písek",6,IF(I210="Skalky",9,IF(I210="Boulder",12,"chyba")))))),IF(J210="A",2,3),0)*VLOOKUP(G210,Hodnoc!$P$1:$Q$9,2,0)</f>
        <v>1.3</v>
      </c>
    </row>
    <row r="211" spans="1:11" ht="12.75">
      <c r="A211" s="7">
        <v>210</v>
      </c>
      <c r="B211" s="44">
        <v>39424</v>
      </c>
      <c r="C211" s="66" t="s">
        <v>842</v>
      </c>
      <c r="D211" s="70"/>
      <c r="E211" s="68"/>
      <c r="F211" s="47">
        <v>4</v>
      </c>
      <c r="G211" s="48" t="s">
        <v>5</v>
      </c>
      <c r="H211" s="27" t="s">
        <v>243</v>
      </c>
      <c r="I211" s="48" t="s">
        <v>152</v>
      </c>
      <c r="J211" s="10" t="str">
        <f>IF(OR(G211="TR",G211="TRO"),"B","A")</f>
        <v>B</v>
      </c>
      <c r="K211" s="11">
        <f ca="1">VLOOKUP(F211,OFFSET(Hodnoc!$A$1:$C$23,0,IF(I211="Hory",0,IF(I211="Ledy",3,IF(I211="Písek",6,IF(I211="Skalky",9,IF(I211="Boulder",12,"chyba")))))),IF(J211="A",2,3),0)*VLOOKUP(G211,Hodnoc!$P$1:$Q$9,2,0)</f>
        <v>3.9000000000000004</v>
      </c>
    </row>
    <row r="212" spans="1:11" ht="12.75">
      <c r="A212" s="7">
        <v>211</v>
      </c>
      <c r="B212" s="44">
        <v>39424</v>
      </c>
      <c r="C212" s="66" t="s">
        <v>842</v>
      </c>
      <c r="D212" s="70"/>
      <c r="E212" s="68" t="s">
        <v>1019</v>
      </c>
      <c r="F212" s="47">
        <v>4</v>
      </c>
      <c r="G212" s="48" t="s">
        <v>5</v>
      </c>
      <c r="H212" s="27" t="s">
        <v>243</v>
      </c>
      <c r="I212" s="48" t="s">
        <v>152</v>
      </c>
      <c r="J212" s="10" t="str">
        <f>IF(OR(G212="TR",G212="TRO"),"B","A")</f>
        <v>B</v>
      </c>
      <c r="K212" s="11">
        <f ca="1">VLOOKUP(F212,OFFSET(Hodnoc!$A$1:$C$23,0,IF(I212="Hory",0,IF(I212="Ledy",3,IF(I212="Písek",6,IF(I212="Skalky",9,IF(I212="Boulder",12,"chyba")))))),IF(J212="A",2,3),0)*VLOOKUP(G212,Hodnoc!$P$1:$Q$9,2,0)</f>
        <v>3.9000000000000004</v>
      </c>
    </row>
  </sheetData>
  <sheetProtection autoFilter="0"/>
  <conditionalFormatting sqref="H2:H212">
    <cfRule type="cellIs" priority="1" dxfId="0" operator="equal" stopIfTrue="1">
      <formula>"Honza"</formula>
    </cfRule>
    <cfRule type="cellIs" priority="2" dxfId="1" operator="equal" stopIfTrue="1">
      <formula>"Zyký"</formula>
    </cfRule>
    <cfRule type="cellIs" priority="3" dxfId="2" operator="equal" stopIfTrue="1">
      <formula>"Péťa"</formula>
    </cfRule>
  </conditionalFormatting>
  <hyperlinks>
    <hyperlink ref="D31" r:id="rId1" display="http://www.lezec.cz/cesty.php?csek=5ae16d65636be12056ec9eh&amp;cobl=4b6f7a656c6b61h"/>
    <hyperlink ref="D47" r:id="rId2" display="http://www.lezec.cz/cesty.php?csek=44766f6a6872616eh&amp;cobl=546973e12d204d616ce9205374ec6e79h"/>
    <hyperlink ref="D48" r:id="rId3" display="http://www.lezec.cz/cesty.php?csek=44766f6a6872616eh&amp;cobl=546973e12d204d616ce9205374ec6e79h"/>
    <hyperlink ref="E137" r:id="rId4" tooltip=" - " display="http://www.lezec.cz/cesta.php?key=6610"/>
    <hyperlink ref="E138" r:id="rId5" tooltip=" - " display="http://www.lezec.cz/cesta.php?key=4765"/>
    <hyperlink ref="E139" r:id="rId6" tooltip=" - " display="http://www.lezec.cz/cesta.php?key=3130"/>
    <hyperlink ref="E140" r:id="rId7" tooltip=" - " display="http://www.lezec.cz/cesta.php?key=37688"/>
    <hyperlink ref="E150" r:id="rId8" tooltip=" - " display="http://www.lezec.cz/cesta.php?key=1006"/>
    <hyperlink ref="E151" r:id="rId9" tooltip=" - " display="http://www.lezec.cz/cesta.php?key=392"/>
    <hyperlink ref="E152" r:id="rId10" tooltip=" - " display="http://www.lezec.cz/cesta.php?key=391"/>
    <hyperlink ref="E153" r:id="rId11" tooltip=" - " display="http://www.lezec.cz/cesta.php?key=398"/>
    <hyperlink ref="E154" r:id="rId12" tooltip=" - " display="http://www.lezec.cz/cesta.php?key=367"/>
    <hyperlink ref="E158" r:id="rId13" tooltip=" - " display="http://www.lezec.cz/cesta.php?key=949"/>
    <hyperlink ref="E159" r:id="rId14" tooltip=" - " display="http://www.lezec.cz/cesta.php?key=946"/>
    <hyperlink ref="E160" r:id="rId15" tooltip=" - " display="http://www.lezec.cz/cesta.php?key=179"/>
    <hyperlink ref="E161" r:id="rId16" display="http://www.lezec.cz/cesta.php?key=940"/>
    <hyperlink ref="E162" r:id="rId17" tooltip=" - " display="http://www.lezec.cz/cesta.php?key=1006"/>
    <hyperlink ref="E171" r:id="rId18" display="http://www.lezec.cz/cesta.php?key=12412"/>
    <hyperlink ref="E172" r:id="rId19" display="http://www.lezec.cz/cesta.php?key=12411"/>
    <hyperlink ref="E173" r:id="rId20" display="http://www.lezec.cz/cesta.php?key=12410"/>
    <hyperlink ref="E175" r:id="rId21" display="http://www.lezec.cz/cesta.php?key=12408"/>
    <hyperlink ref="E178" r:id="rId22" tooltip=" - " display="http://www.lezec.cz/cesta.php?key=12429"/>
  </hyperlinks>
  <printOptions/>
  <pageMargins left="0.75" right="0.75" top="1" bottom="1" header="0.4921259845" footer="0.4921259845"/>
  <pageSetup horizontalDpi="600" verticalDpi="600" orientation="portrait" paperSize="9" r:id="rId2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O94"/>
  <sheetViews>
    <sheetView workbookViewId="0" topLeftCell="A1">
      <pane ySplit="1" topLeftCell="BM48" activePane="bottomLeft" state="frozen"/>
      <selection pane="topLeft" activeCell="A1" sqref="A1"/>
      <selection pane="bottomLeft" activeCell="O94" sqref="O94"/>
    </sheetView>
  </sheetViews>
  <sheetFormatPr defaultColWidth="9.140625" defaultRowHeight="12.75"/>
  <cols>
    <col min="1" max="1" width="3.00390625" style="0" bestFit="1" customWidth="1"/>
    <col min="3" max="3" width="10.421875" style="0" bestFit="1" customWidth="1"/>
    <col min="4" max="4" width="17.421875" style="0" bestFit="1" customWidth="1"/>
    <col min="5" max="5" width="23.28125" style="0" bestFit="1" customWidth="1"/>
    <col min="6" max="6" width="5.7109375" style="0" bestFit="1" customWidth="1"/>
    <col min="7" max="7" width="7.00390625" style="0" bestFit="1" customWidth="1"/>
    <col min="8" max="9" width="6.42187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6.00390625" style="0" bestFit="1" customWidth="1"/>
    <col min="15" max="15" width="3.00390625" style="0" bestFit="1" customWidth="1"/>
    <col min="16" max="16384" width="10.421875" style="0" customWidth="1"/>
  </cols>
  <sheetData>
    <row r="1" spans="1:15" ht="12.75">
      <c r="A1" s="6" t="s">
        <v>45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48</v>
      </c>
      <c r="G1" s="6" t="s">
        <v>4</v>
      </c>
      <c r="H1" s="6" t="s">
        <v>56</v>
      </c>
      <c r="I1" s="6" t="s">
        <v>35</v>
      </c>
      <c r="J1" s="6" t="s">
        <v>36</v>
      </c>
      <c r="K1" s="6" t="s">
        <v>6</v>
      </c>
      <c r="M1" s="6" t="s">
        <v>86</v>
      </c>
      <c r="N1">
        <f>SUM(K:K)</f>
        <v>1593.3000000000002</v>
      </c>
      <c r="O1">
        <f>COUNT(K2:K992)</f>
        <v>93</v>
      </c>
    </row>
    <row r="2" spans="1:11" ht="12.75">
      <c r="A2" s="7">
        <v>1</v>
      </c>
      <c r="B2" s="31">
        <v>39158</v>
      </c>
      <c r="C2" s="31" t="s">
        <v>259</v>
      </c>
      <c r="D2" s="8"/>
      <c r="E2" s="7" t="s">
        <v>306</v>
      </c>
      <c r="F2" s="9" t="s">
        <v>124</v>
      </c>
      <c r="G2" s="10" t="s">
        <v>39</v>
      </c>
      <c r="H2" s="34" t="s">
        <v>54</v>
      </c>
      <c r="I2" s="10" t="s">
        <v>152</v>
      </c>
      <c r="J2" s="10" t="str">
        <f aca="true" t="shared" si="0" ref="J2:J25">IF(OR(G2="TR",G2="TRO"),"B","A")</f>
        <v>A</v>
      </c>
      <c r="K2" s="11">
        <f ca="1">VLOOKUP(F2,OFFSET(Hodnoc!$A$1:$C$23,0,IF(I2="Hory",0,IF(I2="Ledy",3,IF(I2="Písek",6,IF(I2="Skalky",9,IF(I2="Boulder",12,"chyba")))))),IF(J2="A",2,3),0)*VLOOKUP(G2,Hodnoc!$P$1:$Q$9,2,0)</f>
        <v>12</v>
      </c>
    </row>
    <row r="3" spans="1:11" ht="12.75">
      <c r="A3" s="7">
        <v>2</v>
      </c>
      <c r="B3" s="31">
        <v>39158</v>
      </c>
      <c r="C3" s="31" t="s">
        <v>259</v>
      </c>
      <c r="D3" s="8"/>
      <c r="E3" s="7" t="s">
        <v>46</v>
      </c>
      <c r="F3" s="9" t="s">
        <v>158</v>
      </c>
      <c r="G3" s="10" t="s">
        <v>39</v>
      </c>
      <c r="H3" s="34" t="s">
        <v>54</v>
      </c>
      <c r="I3" s="10" t="s">
        <v>152</v>
      </c>
      <c r="J3" s="10" t="str">
        <f t="shared" si="0"/>
        <v>A</v>
      </c>
      <c r="K3" s="11">
        <f ca="1">VLOOKUP(F3,OFFSET(Hodnoc!$A$1:$C$23,0,IF(I3="Hory",0,IF(I3="Ledy",3,IF(I3="Písek",6,IF(I3="Skalky",9,IF(I3="Boulder",12,"chyba")))))),IF(J3="A",2,3),0)*VLOOKUP(G3,Hodnoc!$P$1:$Q$9,2,0)</f>
        <v>31.5</v>
      </c>
    </row>
    <row r="4" spans="1:11" ht="12.75">
      <c r="A4" s="7">
        <v>3</v>
      </c>
      <c r="B4" s="31">
        <v>39158</v>
      </c>
      <c r="C4" s="31" t="s">
        <v>259</v>
      </c>
      <c r="D4" s="8"/>
      <c r="E4" s="7" t="s">
        <v>83</v>
      </c>
      <c r="F4" s="10">
        <v>6</v>
      </c>
      <c r="G4" s="10" t="s">
        <v>39</v>
      </c>
      <c r="H4" s="34" t="s">
        <v>54</v>
      </c>
      <c r="I4" s="10" t="s">
        <v>152</v>
      </c>
      <c r="J4" s="10" t="str">
        <f t="shared" si="0"/>
        <v>A</v>
      </c>
      <c r="K4" s="11">
        <f ca="1">VLOOKUP(F4,OFFSET(Hodnoc!$A$1:$C$23,0,IF(I4="Hory",0,IF(I4="Ledy",3,IF(I4="Písek",6,IF(I4="Skalky",9,IF(I4="Boulder",12,"chyba")))))),IF(J4="A",2,3),0)*VLOOKUP(G4,Hodnoc!$P$1:$Q$9,2,0)</f>
        <v>27</v>
      </c>
    </row>
    <row r="5" spans="1:11" ht="12.75">
      <c r="A5" s="7">
        <v>4</v>
      </c>
      <c r="B5" s="31">
        <v>39158</v>
      </c>
      <c r="C5" s="31" t="s">
        <v>259</v>
      </c>
      <c r="D5" s="8"/>
      <c r="E5" s="7" t="s">
        <v>307</v>
      </c>
      <c r="F5" s="9" t="s">
        <v>158</v>
      </c>
      <c r="G5" s="10" t="s">
        <v>38</v>
      </c>
      <c r="H5" s="34" t="s">
        <v>54</v>
      </c>
      <c r="I5" s="10" t="s">
        <v>152</v>
      </c>
      <c r="J5" s="10" t="str">
        <f t="shared" si="0"/>
        <v>A</v>
      </c>
      <c r="K5" s="11">
        <f ca="1">VLOOKUP(F5,OFFSET(Hodnoc!$A$1:$C$23,0,IF(I5="Hory",0,IF(I5="Ledy",3,IF(I5="Písek",6,IF(I5="Skalky",9,IF(I5="Boulder",12,"chyba")))))),IF(J5="A",2,3),0)*VLOOKUP(G5,Hodnoc!$P$1:$Q$9,2,0)</f>
        <v>31.5</v>
      </c>
    </row>
    <row r="6" spans="1:11" ht="12.75">
      <c r="A6" s="7">
        <v>5</v>
      </c>
      <c r="B6" s="31">
        <v>39158</v>
      </c>
      <c r="C6" s="31" t="s">
        <v>259</v>
      </c>
      <c r="D6" s="8"/>
      <c r="E6" s="7" t="s">
        <v>84</v>
      </c>
      <c r="F6" s="9" t="s">
        <v>159</v>
      </c>
      <c r="G6" s="10" t="s">
        <v>239</v>
      </c>
      <c r="H6" s="34" t="s">
        <v>54</v>
      </c>
      <c r="I6" s="10" t="s">
        <v>152</v>
      </c>
      <c r="J6" s="10" t="str">
        <f t="shared" si="0"/>
        <v>A</v>
      </c>
      <c r="K6" s="11">
        <f ca="1">VLOOKUP(F6,OFFSET(Hodnoc!$A$1:$C$23,0,IF(I6="Hory",0,IF(I6="Ledy",3,IF(I6="Písek",6,IF(I6="Skalky",9,IF(I6="Boulder",12,"chyba")))))),IF(J6="A",2,3),0)*VLOOKUP(G6,Hodnoc!$P$1:$Q$9,2,0)</f>
        <v>37.5</v>
      </c>
    </row>
    <row r="7" spans="1:11" ht="12.75">
      <c r="A7" s="7">
        <v>6</v>
      </c>
      <c r="B7" s="31">
        <v>39158</v>
      </c>
      <c r="C7" s="31" t="s">
        <v>259</v>
      </c>
      <c r="D7" s="8"/>
      <c r="E7" s="7" t="s">
        <v>308</v>
      </c>
      <c r="F7" s="12">
        <v>6</v>
      </c>
      <c r="G7" s="10" t="s">
        <v>39</v>
      </c>
      <c r="H7" s="34" t="s">
        <v>54</v>
      </c>
      <c r="I7" s="10" t="s">
        <v>152</v>
      </c>
      <c r="J7" s="10" t="str">
        <f t="shared" si="0"/>
        <v>A</v>
      </c>
      <c r="K7" s="11">
        <f ca="1">VLOOKUP(F7,OFFSET(Hodnoc!$A$1:$C$23,0,IF(I7="Hory",0,IF(I7="Ledy",3,IF(I7="Písek",6,IF(I7="Skalky",9,IF(I7="Boulder",12,"chyba")))))),IF(J7="A",2,3),0)*VLOOKUP(G7,Hodnoc!$P$1:$Q$9,2,0)</f>
        <v>27</v>
      </c>
    </row>
    <row r="8" spans="1:11" ht="12.75">
      <c r="A8" s="7">
        <v>7</v>
      </c>
      <c r="B8" s="31">
        <v>39173</v>
      </c>
      <c r="C8" s="8" t="s">
        <v>58</v>
      </c>
      <c r="D8" s="8"/>
      <c r="E8" s="7" t="s">
        <v>309</v>
      </c>
      <c r="F8" s="12" t="s">
        <v>156</v>
      </c>
      <c r="G8" s="10" t="s">
        <v>39</v>
      </c>
      <c r="H8" s="34" t="s">
        <v>54</v>
      </c>
      <c r="I8" s="10" t="s">
        <v>152</v>
      </c>
      <c r="J8" s="10" t="str">
        <f t="shared" si="0"/>
        <v>A</v>
      </c>
      <c r="K8" s="11">
        <f ca="1">VLOOKUP(F8,OFFSET(Hodnoc!$A$1:$C$23,0,IF(I8="Hory",0,IF(I8="Ledy",3,IF(I8="Písek",6,IF(I8="Skalky",9,IF(I8="Boulder",12,"chyba")))))),IF(J8="A",2,3),0)*VLOOKUP(G8,Hodnoc!$P$1:$Q$9,2,0)</f>
        <v>19.5</v>
      </c>
    </row>
    <row r="9" spans="1:11" ht="12.75">
      <c r="A9" s="7">
        <v>8</v>
      </c>
      <c r="B9" s="31">
        <v>39173</v>
      </c>
      <c r="C9" s="8" t="s">
        <v>58</v>
      </c>
      <c r="D9" s="8"/>
      <c r="E9" s="7" t="s">
        <v>310</v>
      </c>
      <c r="F9" s="12" t="s">
        <v>156</v>
      </c>
      <c r="G9" s="10" t="s">
        <v>39</v>
      </c>
      <c r="H9" s="34" t="s">
        <v>54</v>
      </c>
      <c r="I9" s="10" t="s">
        <v>152</v>
      </c>
      <c r="J9" s="10" t="str">
        <f t="shared" si="0"/>
        <v>A</v>
      </c>
      <c r="K9" s="11">
        <f ca="1">VLOOKUP(F9,OFFSET(Hodnoc!$A$1:$C$23,0,IF(I9="Hory",0,IF(I9="Ledy",3,IF(I9="Písek",6,IF(I9="Skalky",9,IF(I9="Boulder",12,"chyba")))))),IF(J9="A",2,3),0)*VLOOKUP(G9,Hodnoc!$P$1:$Q$9,2,0)</f>
        <v>19.5</v>
      </c>
    </row>
    <row r="10" spans="1:11" ht="12.75">
      <c r="A10" s="7">
        <v>9</v>
      </c>
      <c r="B10" s="31">
        <v>39173</v>
      </c>
      <c r="C10" s="8" t="s">
        <v>58</v>
      </c>
      <c r="D10" s="8"/>
      <c r="E10" s="7" t="s">
        <v>194</v>
      </c>
      <c r="F10" s="12">
        <v>3</v>
      </c>
      <c r="G10" s="10" t="s">
        <v>39</v>
      </c>
      <c r="H10" s="34" t="s">
        <v>54</v>
      </c>
      <c r="I10" s="10" t="s">
        <v>152</v>
      </c>
      <c r="J10" s="10" t="str">
        <f t="shared" si="0"/>
        <v>A</v>
      </c>
      <c r="K10" s="11">
        <f ca="1">VLOOKUP(F10,OFFSET(Hodnoc!$A$1:$C$23,0,IF(I10="Hory",0,IF(I10="Ledy",3,IF(I10="Písek",6,IF(I10="Skalky",9,IF(I10="Boulder",12,"chyba")))))),IF(J10="A",2,3),0)*VLOOKUP(G10,Hodnoc!$P$1:$Q$9,2,0)</f>
        <v>4.5</v>
      </c>
    </row>
    <row r="11" spans="1:11" ht="12.75">
      <c r="A11" s="7">
        <v>10</v>
      </c>
      <c r="B11" s="31">
        <v>39173</v>
      </c>
      <c r="C11" s="8" t="s">
        <v>58</v>
      </c>
      <c r="D11" s="8"/>
      <c r="E11" s="7" t="s">
        <v>311</v>
      </c>
      <c r="F11" s="12" t="s">
        <v>156</v>
      </c>
      <c r="G11" s="10" t="s">
        <v>39</v>
      </c>
      <c r="H11" s="34" t="s">
        <v>54</v>
      </c>
      <c r="I11" s="10" t="s">
        <v>152</v>
      </c>
      <c r="J11" s="10" t="str">
        <f t="shared" si="0"/>
        <v>A</v>
      </c>
      <c r="K11" s="11">
        <f ca="1">VLOOKUP(F11,OFFSET(Hodnoc!$A$1:$C$23,0,IF(I11="Hory",0,IF(I11="Ledy",3,IF(I11="Písek",6,IF(I11="Skalky",9,IF(I11="Boulder",12,"chyba")))))),IF(J11="A",2,3),0)*VLOOKUP(G11,Hodnoc!$P$1:$Q$9,2,0)</f>
        <v>19.5</v>
      </c>
    </row>
    <row r="12" spans="1:11" ht="12.75">
      <c r="A12" s="7">
        <v>11</v>
      </c>
      <c r="B12" s="31">
        <v>39173</v>
      </c>
      <c r="C12" s="8" t="s">
        <v>58</v>
      </c>
      <c r="D12" s="8"/>
      <c r="E12" s="7" t="s">
        <v>178</v>
      </c>
      <c r="F12" s="9">
        <v>4</v>
      </c>
      <c r="G12" s="10" t="s">
        <v>39</v>
      </c>
      <c r="H12" s="34" t="s">
        <v>54</v>
      </c>
      <c r="I12" s="10" t="s">
        <v>152</v>
      </c>
      <c r="J12" s="10" t="str">
        <f t="shared" si="0"/>
        <v>A</v>
      </c>
      <c r="K12" s="11">
        <f ca="1">VLOOKUP(F12,OFFSET(Hodnoc!$A$1:$C$23,0,IF(I12="Hory",0,IF(I12="Ledy",3,IF(I12="Písek",6,IF(I12="Skalky",9,IF(I12="Boulder",12,"chyba")))))),IF(J12="A",2,3),0)*VLOOKUP(G12,Hodnoc!$P$1:$Q$9,2,0)</f>
        <v>9</v>
      </c>
    </row>
    <row r="13" spans="1:11" ht="12.75">
      <c r="A13" s="7">
        <v>12</v>
      </c>
      <c r="B13" s="8">
        <v>39187</v>
      </c>
      <c r="C13" s="15" t="s">
        <v>58</v>
      </c>
      <c r="D13" s="8"/>
      <c r="E13" s="32" t="s">
        <v>247</v>
      </c>
      <c r="F13" s="12" t="s">
        <v>157</v>
      </c>
      <c r="G13" s="10" t="s">
        <v>5</v>
      </c>
      <c r="H13" s="34" t="s">
        <v>54</v>
      </c>
      <c r="I13" s="10" t="s">
        <v>152</v>
      </c>
      <c r="J13" s="10" t="str">
        <f t="shared" si="0"/>
        <v>B</v>
      </c>
      <c r="K13" s="11">
        <f ca="1">VLOOKUP(F13,OFFSET(Hodnoc!$A$1:$C$23,0,IF(I13="Hory",0,IF(I13="Ledy",3,IF(I13="Písek",6,IF(I13="Skalky",9,IF(I13="Boulder",12,"chyba")))))),IF(J13="A",2,3),0)*VLOOKUP(G13,Hodnoc!$P$1:$Q$9,2,0)</f>
        <v>9.1</v>
      </c>
    </row>
    <row r="14" spans="1:11" ht="12.75">
      <c r="A14" s="7">
        <v>13</v>
      </c>
      <c r="B14" s="8">
        <v>39187</v>
      </c>
      <c r="C14" s="15" t="s">
        <v>58</v>
      </c>
      <c r="D14" s="8"/>
      <c r="E14" s="32" t="s">
        <v>71</v>
      </c>
      <c r="F14" s="12" t="s">
        <v>155</v>
      </c>
      <c r="G14" s="10" t="s">
        <v>39</v>
      </c>
      <c r="H14" s="34" t="s">
        <v>54</v>
      </c>
      <c r="I14" s="10" t="s">
        <v>152</v>
      </c>
      <c r="J14" s="10" t="str">
        <f t="shared" si="0"/>
        <v>A</v>
      </c>
      <c r="K14" s="11">
        <f ca="1">VLOOKUP(F14,OFFSET(Hodnoc!$A$1:$C$23,0,IF(I14="Hory",0,IF(I14="Ledy",3,IF(I14="Písek",6,IF(I14="Skalky",9,IF(I14="Boulder",12,"chyba")))))),IF(J14="A",2,3),0)*VLOOKUP(G14,Hodnoc!$P$1:$Q$9,2,0)</f>
        <v>13.5</v>
      </c>
    </row>
    <row r="15" spans="1:11" ht="12.75">
      <c r="A15" s="7">
        <v>14</v>
      </c>
      <c r="B15" s="8">
        <v>39187</v>
      </c>
      <c r="C15" s="15" t="s">
        <v>58</v>
      </c>
      <c r="D15" s="8"/>
      <c r="E15" s="32" t="s">
        <v>312</v>
      </c>
      <c r="F15" s="9" t="s">
        <v>156</v>
      </c>
      <c r="G15" s="10" t="s">
        <v>171</v>
      </c>
      <c r="H15" s="34" t="s">
        <v>54</v>
      </c>
      <c r="I15" s="10" t="s">
        <v>152</v>
      </c>
      <c r="J15" s="10" t="str">
        <f t="shared" si="0"/>
        <v>B</v>
      </c>
      <c r="K15" s="11">
        <f ca="1">VLOOKUP(F15,OFFSET(Hodnoc!$A$1:$C$23,0,IF(I15="Hory",0,IF(I15="Ledy",3,IF(I15="Písek",6,IF(I15="Skalky",9,IF(I15="Boulder",12,"chyba")))))),IF(J15="A",2,3),0)*VLOOKUP(G15,Hodnoc!$P$1:$Q$9,2,0)</f>
        <v>6</v>
      </c>
    </row>
    <row r="16" spans="1:11" ht="12.75">
      <c r="A16" s="7">
        <v>15</v>
      </c>
      <c r="B16" s="8">
        <v>39187</v>
      </c>
      <c r="C16" s="15" t="s">
        <v>58</v>
      </c>
      <c r="D16" s="8"/>
      <c r="E16" s="32" t="s">
        <v>76</v>
      </c>
      <c r="F16" s="9">
        <v>4</v>
      </c>
      <c r="G16" s="10" t="s">
        <v>5</v>
      </c>
      <c r="H16" s="34" t="s">
        <v>54</v>
      </c>
      <c r="I16" s="10" t="s">
        <v>152</v>
      </c>
      <c r="J16" s="10" t="str">
        <f t="shared" si="0"/>
        <v>B</v>
      </c>
      <c r="K16" s="11">
        <f ca="1">VLOOKUP(F16,OFFSET(Hodnoc!$A$1:$C$23,0,IF(I16="Hory",0,IF(I16="Ledy",3,IF(I16="Písek",6,IF(I16="Skalky",9,IF(I16="Boulder",12,"chyba")))))),IF(J16="A",2,3),0)*VLOOKUP(G16,Hodnoc!$P$1:$Q$9,2,0)</f>
        <v>3.9000000000000004</v>
      </c>
    </row>
    <row r="17" spans="1:11" ht="12.75">
      <c r="A17" s="7">
        <v>16</v>
      </c>
      <c r="B17" s="31">
        <v>39216</v>
      </c>
      <c r="C17" s="31" t="s">
        <v>259</v>
      </c>
      <c r="D17" s="8"/>
      <c r="E17" s="7" t="s">
        <v>247</v>
      </c>
      <c r="F17" s="12" t="s">
        <v>154</v>
      </c>
      <c r="G17" s="10" t="s">
        <v>39</v>
      </c>
      <c r="H17" s="34" t="s">
        <v>54</v>
      </c>
      <c r="I17" s="10" t="s">
        <v>152</v>
      </c>
      <c r="J17" s="10" t="str">
        <f t="shared" si="0"/>
        <v>A</v>
      </c>
      <c r="K17" s="11">
        <f ca="1">VLOOKUP(F17,OFFSET(Hodnoc!$A$1:$C$23,0,IF(I17="Hory",0,IF(I17="Ledy",3,IF(I17="Písek",6,IF(I17="Skalky",9,IF(I17="Boulder",12,"chyba")))))),IF(J17="A",2,3),0)*VLOOKUP(G17,Hodnoc!$P$1:$Q$9,2,0)</f>
        <v>7.5</v>
      </c>
    </row>
    <row r="18" spans="1:11" ht="12.75">
      <c r="A18" s="7">
        <v>17</v>
      </c>
      <c r="B18" s="31">
        <v>39216</v>
      </c>
      <c r="C18" s="31" t="s">
        <v>259</v>
      </c>
      <c r="D18" s="8"/>
      <c r="E18" s="7" t="s">
        <v>313</v>
      </c>
      <c r="F18" s="9" t="s">
        <v>156</v>
      </c>
      <c r="G18" s="10" t="s">
        <v>38</v>
      </c>
      <c r="H18" s="34" t="s">
        <v>54</v>
      </c>
      <c r="I18" s="10" t="s">
        <v>152</v>
      </c>
      <c r="J18" s="10" t="str">
        <f t="shared" si="0"/>
        <v>A</v>
      </c>
      <c r="K18" s="11">
        <f ca="1">VLOOKUP(F18,OFFSET(Hodnoc!$A$1:$C$23,0,IF(I18="Hory",0,IF(I18="Ledy",3,IF(I18="Písek",6,IF(I18="Skalky",9,IF(I18="Boulder",12,"chyba")))))),IF(J18="A",2,3),0)*VLOOKUP(G18,Hodnoc!$P$1:$Q$9,2,0)</f>
        <v>19.5</v>
      </c>
    </row>
    <row r="19" spans="1:11" ht="12.75">
      <c r="A19" s="7">
        <v>18</v>
      </c>
      <c r="B19" s="31">
        <v>39216</v>
      </c>
      <c r="C19" s="31" t="s">
        <v>259</v>
      </c>
      <c r="D19" s="8"/>
      <c r="E19" s="7" t="s">
        <v>314</v>
      </c>
      <c r="F19" s="12">
        <v>6</v>
      </c>
      <c r="G19" s="10" t="s">
        <v>38</v>
      </c>
      <c r="H19" s="34" t="s">
        <v>54</v>
      </c>
      <c r="I19" s="10" t="s">
        <v>152</v>
      </c>
      <c r="J19" s="10" t="str">
        <f t="shared" si="0"/>
        <v>A</v>
      </c>
      <c r="K19" s="11">
        <f ca="1">VLOOKUP(F19,OFFSET(Hodnoc!$A$1:$C$23,0,IF(I19="Hory",0,IF(I19="Ledy",3,IF(I19="Písek",6,IF(I19="Skalky",9,IF(I19="Boulder",12,"chyba")))))),IF(J19="A",2,3),0)*VLOOKUP(G19,Hodnoc!$P$1:$Q$9,2,0)</f>
        <v>27</v>
      </c>
    </row>
    <row r="20" spans="1:11" ht="12.75">
      <c r="A20" s="7">
        <v>19</v>
      </c>
      <c r="B20" s="31">
        <v>39216</v>
      </c>
      <c r="C20" s="31" t="s">
        <v>259</v>
      </c>
      <c r="D20" s="8"/>
      <c r="E20" s="7" t="s">
        <v>315</v>
      </c>
      <c r="F20" s="9">
        <v>6</v>
      </c>
      <c r="G20" s="10" t="s">
        <v>38</v>
      </c>
      <c r="H20" s="34" t="s">
        <v>54</v>
      </c>
      <c r="I20" s="10" t="s">
        <v>152</v>
      </c>
      <c r="J20" s="10" t="str">
        <f t="shared" si="0"/>
        <v>A</v>
      </c>
      <c r="K20" s="11">
        <f ca="1">VLOOKUP(F20,OFFSET(Hodnoc!$A$1:$C$23,0,IF(I20="Hory",0,IF(I20="Ledy",3,IF(I20="Písek",6,IF(I20="Skalky",9,IF(I20="Boulder",12,"chyba")))))),IF(J20="A",2,3),0)*VLOOKUP(G20,Hodnoc!$P$1:$Q$9,2,0)</f>
        <v>27</v>
      </c>
    </row>
    <row r="21" spans="1:11" ht="12.75">
      <c r="A21" s="7">
        <v>20</v>
      </c>
      <c r="B21" s="31">
        <v>39216</v>
      </c>
      <c r="C21" s="31" t="s">
        <v>259</v>
      </c>
      <c r="D21" s="8"/>
      <c r="E21" s="7" t="s">
        <v>316</v>
      </c>
      <c r="F21" s="9" t="s">
        <v>159</v>
      </c>
      <c r="G21" s="10" t="s">
        <v>39</v>
      </c>
      <c r="H21" s="34" t="s">
        <v>54</v>
      </c>
      <c r="I21" s="10" t="s">
        <v>152</v>
      </c>
      <c r="J21" s="10" t="str">
        <f t="shared" si="0"/>
        <v>A</v>
      </c>
      <c r="K21" s="11">
        <f ca="1">VLOOKUP(F21,OFFSET(Hodnoc!$A$1:$C$23,0,IF(I21="Hory",0,IF(I21="Ledy",3,IF(I21="Písek",6,IF(I21="Skalky",9,IF(I21="Boulder",12,"chyba")))))),IF(J21="A",2,3),0)*VLOOKUP(G21,Hodnoc!$P$1:$Q$9,2,0)</f>
        <v>37.5</v>
      </c>
    </row>
    <row r="22" spans="1:11" ht="12.75">
      <c r="A22" s="7">
        <v>21</v>
      </c>
      <c r="B22" s="31">
        <v>39222</v>
      </c>
      <c r="C22" s="31" t="s">
        <v>270</v>
      </c>
      <c r="D22" s="8"/>
      <c r="E22" s="7" t="s">
        <v>320</v>
      </c>
      <c r="F22" s="12" t="s">
        <v>155</v>
      </c>
      <c r="G22" s="10" t="s">
        <v>5</v>
      </c>
      <c r="H22" s="34" t="s">
        <v>54</v>
      </c>
      <c r="I22" s="10" t="s">
        <v>152</v>
      </c>
      <c r="J22" s="10" t="str">
        <f t="shared" si="0"/>
        <v>B</v>
      </c>
      <c r="K22" s="11">
        <f ca="1">VLOOKUP(F22,OFFSET(Hodnoc!$A$1:$C$23,0,IF(I22="Hory",0,IF(I22="Ledy",3,IF(I22="Písek",6,IF(I22="Skalky",9,IF(I22="Boulder",12,"chyba")))))),IF(J22="A",2,3),0)*VLOOKUP(G22,Hodnoc!$P$1:$Q$9,2,0)</f>
        <v>5.2</v>
      </c>
    </row>
    <row r="23" spans="1:11" ht="12.75">
      <c r="A23" s="7">
        <v>22</v>
      </c>
      <c r="B23" s="31">
        <v>39222</v>
      </c>
      <c r="C23" s="31" t="s">
        <v>270</v>
      </c>
      <c r="D23" s="8"/>
      <c r="E23" s="7" t="s">
        <v>276</v>
      </c>
      <c r="F23" s="12" t="s">
        <v>156</v>
      </c>
      <c r="G23" s="10" t="s">
        <v>39</v>
      </c>
      <c r="H23" s="34" t="s">
        <v>54</v>
      </c>
      <c r="I23" s="10" t="s">
        <v>152</v>
      </c>
      <c r="J23" s="10" t="str">
        <f t="shared" si="0"/>
        <v>A</v>
      </c>
      <c r="K23" s="11">
        <f ca="1">VLOOKUP(F23,OFFSET(Hodnoc!$A$1:$C$23,0,IF(I23="Hory",0,IF(I23="Ledy",3,IF(I23="Písek",6,IF(I23="Skalky",9,IF(I23="Boulder",12,"chyba")))))),IF(J23="A",2,3),0)*VLOOKUP(G23,Hodnoc!$P$1:$Q$9,2,0)</f>
        <v>19.5</v>
      </c>
    </row>
    <row r="24" spans="1:11" ht="12.75">
      <c r="A24" s="7">
        <v>23</v>
      </c>
      <c r="B24" s="31">
        <v>39222</v>
      </c>
      <c r="C24" s="31" t="s">
        <v>270</v>
      </c>
      <c r="D24" s="8"/>
      <c r="E24" s="7" t="s">
        <v>275</v>
      </c>
      <c r="F24" s="12" t="s">
        <v>158</v>
      </c>
      <c r="G24" s="10" t="s">
        <v>39</v>
      </c>
      <c r="H24" s="34" t="s">
        <v>54</v>
      </c>
      <c r="I24" s="10" t="s">
        <v>152</v>
      </c>
      <c r="J24" s="10" t="str">
        <f t="shared" si="0"/>
        <v>A</v>
      </c>
      <c r="K24" s="11">
        <f ca="1">VLOOKUP(F24,OFFSET(Hodnoc!$A$1:$C$23,0,IF(I24="Hory",0,IF(I24="Ledy",3,IF(I24="Písek",6,IF(I24="Skalky",9,IF(I24="Boulder",12,"chyba")))))),IF(J24="A",2,3),0)*VLOOKUP(G24,Hodnoc!$P$1:$Q$9,2,0)</f>
        <v>31.5</v>
      </c>
    </row>
    <row r="25" spans="1:11" ht="12.75">
      <c r="A25" s="7">
        <v>24</v>
      </c>
      <c r="B25" s="31">
        <v>39222</v>
      </c>
      <c r="C25" s="31" t="s">
        <v>270</v>
      </c>
      <c r="D25" s="8"/>
      <c r="E25" s="7" t="s">
        <v>321</v>
      </c>
      <c r="F25" s="12" t="s">
        <v>158</v>
      </c>
      <c r="G25" s="10" t="s">
        <v>257</v>
      </c>
      <c r="H25" s="34" t="s">
        <v>54</v>
      </c>
      <c r="I25" s="10" t="s">
        <v>152</v>
      </c>
      <c r="J25" s="10" t="str">
        <f t="shared" si="0"/>
        <v>B</v>
      </c>
      <c r="K25" s="11">
        <f ca="1">VLOOKUP(F25,OFFSET(Hodnoc!$A$1:$C$23,0,IF(I25="Hory",0,IF(I25="Ledy",3,IF(I25="Písek",6,IF(I25="Skalky",9,IF(I25="Boulder",12,"chyba")))))),IF(J25="A",2,3),0)*VLOOKUP(G25,Hodnoc!$P$1:$Q$9,2,0)</f>
        <v>10</v>
      </c>
    </row>
    <row r="26" spans="1:11" ht="12.75">
      <c r="A26" s="7">
        <v>25</v>
      </c>
      <c r="B26" s="31">
        <v>39193</v>
      </c>
      <c r="C26" s="31" t="s">
        <v>58</v>
      </c>
      <c r="D26" s="15" t="s">
        <v>1001</v>
      </c>
      <c r="E26" s="15"/>
      <c r="F26" s="1"/>
      <c r="G26" s="1"/>
      <c r="H26" s="34" t="s">
        <v>54</v>
      </c>
      <c r="I26" s="10" t="s">
        <v>152</v>
      </c>
      <c r="J26" s="10" t="str">
        <f aca="true" t="shared" si="1" ref="J26:J89">IF(OR(G26="TR",G26="TRO"),"B","A")</f>
        <v>A</v>
      </c>
      <c r="K26" s="11">
        <v>0</v>
      </c>
    </row>
    <row r="27" spans="1:11" ht="12.75">
      <c r="A27" s="7">
        <v>26</v>
      </c>
      <c r="B27" s="71">
        <v>39248</v>
      </c>
      <c r="C27" s="71" t="s">
        <v>299</v>
      </c>
      <c r="D27" s="71"/>
      <c r="E27" s="32" t="s">
        <v>481</v>
      </c>
      <c r="F27" s="72">
        <v>6</v>
      </c>
      <c r="G27" s="59" t="s">
        <v>38</v>
      </c>
      <c r="H27" s="34" t="s">
        <v>54</v>
      </c>
      <c r="I27" s="10" t="s">
        <v>152</v>
      </c>
      <c r="J27" s="10" t="str">
        <f t="shared" si="1"/>
        <v>A</v>
      </c>
      <c r="K27" s="11">
        <f ca="1">VLOOKUP(F27,OFFSET(Hodnoc!$A$1:$C$23,0,IF(I27="Hory",0,IF(I27="Ledy",3,IF(I27="Písek",6,IF(I27="Skalky",9,IF(I27="Boulder",12,"chyba")))))),IF(J27="A",2,3),0)*VLOOKUP(G27,Hodnoc!$P$1:$Q$9,2,0)</f>
        <v>27</v>
      </c>
    </row>
    <row r="28" spans="1:11" ht="12.75">
      <c r="A28" s="7">
        <v>27</v>
      </c>
      <c r="B28" s="71">
        <v>39248</v>
      </c>
      <c r="C28" s="71" t="s">
        <v>299</v>
      </c>
      <c r="D28" s="71"/>
      <c r="E28" s="32" t="s">
        <v>74</v>
      </c>
      <c r="F28" s="72" t="s">
        <v>156</v>
      </c>
      <c r="G28" s="59" t="s">
        <v>85</v>
      </c>
      <c r="H28" s="34" t="s">
        <v>54</v>
      </c>
      <c r="I28" s="10" t="s">
        <v>152</v>
      </c>
      <c r="J28" s="10" t="str">
        <f t="shared" si="1"/>
        <v>A</v>
      </c>
      <c r="K28" s="11">
        <f ca="1">VLOOKUP(F28,OFFSET(Hodnoc!$A$1:$C$23,0,IF(I28="Hory",0,IF(I28="Ledy",3,IF(I28="Písek",6,IF(I28="Skalky",9,IF(I28="Boulder",12,"chyba")))))),IF(J28="A",2,3),0)*VLOOKUP(G28,Hodnoc!$P$1:$Q$9,2,0)</f>
        <v>13</v>
      </c>
    </row>
    <row r="29" spans="1:11" ht="12.75">
      <c r="A29" s="7">
        <v>28</v>
      </c>
      <c r="B29" s="71">
        <v>39248</v>
      </c>
      <c r="C29" s="71" t="s">
        <v>299</v>
      </c>
      <c r="D29" s="71"/>
      <c r="E29" s="32" t="s">
        <v>1002</v>
      </c>
      <c r="F29" s="72">
        <v>5</v>
      </c>
      <c r="G29" s="59" t="s">
        <v>39</v>
      </c>
      <c r="H29" s="34" t="s">
        <v>54</v>
      </c>
      <c r="I29" s="10" t="s">
        <v>152</v>
      </c>
      <c r="J29" s="10" t="str">
        <f t="shared" si="1"/>
        <v>A</v>
      </c>
      <c r="K29" s="11">
        <f ca="1">VLOOKUP(F29,OFFSET(Hodnoc!$A$1:$C$23,0,IF(I29="Hory",0,IF(I29="Ledy",3,IF(I29="Písek",6,IF(I29="Skalky",9,IF(I29="Boulder",12,"chyba")))))),IF(J29="A",2,3),0)*VLOOKUP(G29,Hodnoc!$P$1:$Q$9,2,0)</f>
        <v>16.5</v>
      </c>
    </row>
    <row r="30" spans="1:11" ht="12.75">
      <c r="A30" s="7">
        <v>29</v>
      </c>
      <c r="B30" s="71">
        <v>39248</v>
      </c>
      <c r="C30" s="71" t="s">
        <v>299</v>
      </c>
      <c r="D30" s="73"/>
      <c r="E30" s="32" t="s">
        <v>490</v>
      </c>
      <c r="F30" s="72" t="s">
        <v>157</v>
      </c>
      <c r="G30" s="59" t="s">
        <v>85</v>
      </c>
      <c r="H30" s="34" t="s">
        <v>54</v>
      </c>
      <c r="I30" s="10" t="s">
        <v>152</v>
      </c>
      <c r="J30" s="10" t="str">
        <f t="shared" si="1"/>
        <v>A</v>
      </c>
      <c r="K30" s="11">
        <f ca="1">VLOOKUP(F30,OFFSET(Hodnoc!$A$1:$C$23,0,IF(I30="Hory",0,IF(I30="Ledy",3,IF(I30="Písek",6,IF(I30="Skalky",9,IF(I30="Boulder",12,"chyba")))))),IF(J30="A",2,3),0)*VLOOKUP(G30,Hodnoc!$P$1:$Q$9,2,0)</f>
        <v>16</v>
      </c>
    </row>
    <row r="31" spans="1:11" ht="12.75">
      <c r="A31" s="7">
        <v>30</v>
      </c>
      <c r="B31" s="74">
        <v>39258</v>
      </c>
      <c r="C31" s="75" t="s">
        <v>435</v>
      </c>
      <c r="D31" s="75"/>
      <c r="E31" s="76" t="s">
        <v>440</v>
      </c>
      <c r="F31" s="77">
        <v>6</v>
      </c>
      <c r="G31" s="78" t="s">
        <v>38</v>
      </c>
      <c r="H31" s="34" t="s">
        <v>54</v>
      </c>
      <c r="I31" s="10" t="s">
        <v>152</v>
      </c>
      <c r="J31" s="10" t="str">
        <f t="shared" si="1"/>
        <v>A</v>
      </c>
      <c r="K31" s="11">
        <f ca="1">VLOOKUP(F31,OFFSET(Hodnoc!$A$1:$C$23,0,IF(I31="Hory",0,IF(I31="Ledy",3,IF(I31="Písek",6,IF(I31="Skalky",9,IF(I31="Boulder",12,"chyba")))))),IF(J31="A",2,3),0)*VLOOKUP(G31,Hodnoc!$P$1:$Q$9,2,0)</f>
        <v>27</v>
      </c>
    </row>
    <row r="32" spans="1:11" ht="12.75">
      <c r="A32" s="7">
        <v>31</v>
      </c>
      <c r="B32" s="74">
        <v>39258</v>
      </c>
      <c r="C32" s="75" t="s">
        <v>435</v>
      </c>
      <c r="D32" s="75"/>
      <c r="E32" s="76" t="s">
        <v>613</v>
      </c>
      <c r="F32" s="77" t="s">
        <v>158</v>
      </c>
      <c r="G32" s="78" t="s">
        <v>40</v>
      </c>
      <c r="H32" s="34" t="s">
        <v>54</v>
      </c>
      <c r="I32" s="10" t="s">
        <v>152</v>
      </c>
      <c r="J32" s="10" t="str">
        <f t="shared" si="1"/>
        <v>A</v>
      </c>
      <c r="K32" s="11">
        <f ca="1">VLOOKUP(F32,OFFSET(Hodnoc!$A$1:$C$23,0,IF(I32="Hory",0,IF(I32="Ledy",3,IF(I32="Písek",6,IF(I32="Skalky",9,IF(I32="Boulder",12,"chyba")))))),IF(J32="A",2,3),0)*VLOOKUP(G32,Hodnoc!$P$1:$Q$9,2,0)</f>
        <v>31.5</v>
      </c>
    </row>
    <row r="33" spans="1:11" ht="12.75">
      <c r="A33" s="7">
        <v>32</v>
      </c>
      <c r="B33" s="74">
        <v>39258</v>
      </c>
      <c r="C33" s="75" t="s">
        <v>435</v>
      </c>
      <c r="D33" s="75"/>
      <c r="E33" s="76" t="s">
        <v>614</v>
      </c>
      <c r="F33" s="77">
        <v>7</v>
      </c>
      <c r="G33" s="78" t="s">
        <v>40</v>
      </c>
      <c r="H33" s="34" t="s">
        <v>54</v>
      </c>
      <c r="I33" s="10" t="s">
        <v>152</v>
      </c>
      <c r="J33" s="10" t="str">
        <f t="shared" si="1"/>
        <v>A</v>
      </c>
      <c r="K33" s="11">
        <f ca="1">VLOOKUP(F33,OFFSET(Hodnoc!$A$1:$C$23,0,IF(I33="Hory",0,IF(I33="Ledy",3,IF(I33="Písek",6,IF(I33="Skalky",9,IF(I33="Boulder",12,"chyba")))))),IF(J33="A",2,3),0)*VLOOKUP(G33,Hodnoc!$P$1:$Q$9,2,0)</f>
        <v>43.5</v>
      </c>
    </row>
    <row r="34" spans="1:11" ht="12.75">
      <c r="A34" s="7">
        <v>33</v>
      </c>
      <c r="B34" s="74">
        <v>39258</v>
      </c>
      <c r="C34" s="75" t="s">
        <v>435</v>
      </c>
      <c r="D34" s="75"/>
      <c r="E34" s="76" t="s">
        <v>1003</v>
      </c>
      <c r="F34" s="77" t="s">
        <v>159</v>
      </c>
      <c r="G34" s="78" t="s">
        <v>40</v>
      </c>
      <c r="H34" s="34" t="s">
        <v>54</v>
      </c>
      <c r="I34" s="10" t="s">
        <v>152</v>
      </c>
      <c r="J34" s="10" t="str">
        <f t="shared" si="1"/>
        <v>A</v>
      </c>
      <c r="K34" s="11">
        <f ca="1">VLOOKUP(F34,OFFSET(Hodnoc!$A$1:$C$23,0,IF(I34="Hory",0,IF(I34="Ledy",3,IF(I34="Písek",6,IF(I34="Skalky",9,IF(I34="Boulder",12,"chyba")))))),IF(J34="A",2,3),0)*VLOOKUP(G34,Hodnoc!$P$1:$Q$9,2,0)</f>
        <v>37.5</v>
      </c>
    </row>
    <row r="35" spans="1:11" ht="12.75">
      <c r="A35" s="7">
        <v>34</v>
      </c>
      <c r="B35" s="74">
        <v>39258</v>
      </c>
      <c r="C35" s="75" t="s">
        <v>435</v>
      </c>
      <c r="D35" s="75"/>
      <c r="E35" s="76" t="s">
        <v>542</v>
      </c>
      <c r="F35" s="77" t="s">
        <v>158</v>
      </c>
      <c r="G35" s="78" t="s">
        <v>40</v>
      </c>
      <c r="H35" s="34" t="s">
        <v>54</v>
      </c>
      <c r="I35" s="10" t="s">
        <v>152</v>
      </c>
      <c r="J35" s="10" t="str">
        <f t="shared" si="1"/>
        <v>A</v>
      </c>
      <c r="K35" s="11">
        <f ca="1">VLOOKUP(F35,OFFSET(Hodnoc!$A$1:$C$23,0,IF(I35="Hory",0,IF(I35="Ledy",3,IF(I35="Písek",6,IF(I35="Skalky",9,IF(I35="Boulder",12,"chyba")))))),IF(J35="A",2,3),0)*VLOOKUP(G35,Hodnoc!$P$1:$Q$9,2,0)</f>
        <v>31.5</v>
      </c>
    </row>
    <row r="36" spans="1:11" ht="12.75">
      <c r="A36" s="7">
        <v>35</v>
      </c>
      <c r="B36" s="74">
        <v>39258</v>
      </c>
      <c r="C36" s="75" t="s">
        <v>435</v>
      </c>
      <c r="D36" s="75"/>
      <c r="E36" s="79" t="s">
        <v>543</v>
      </c>
      <c r="F36" s="62" t="s">
        <v>157</v>
      </c>
      <c r="G36" s="48" t="s">
        <v>39</v>
      </c>
      <c r="H36" s="34" t="s">
        <v>54</v>
      </c>
      <c r="I36" s="10" t="s">
        <v>152</v>
      </c>
      <c r="J36" s="10" t="str">
        <f t="shared" si="1"/>
        <v>A</v>
      </c>
      <c r="K36" s="11">
        <f ca="1">VLOOKUP(F36,OFFSET(Hodnoc!$A$1:$C$23,0,IF(I36="Hory",0,IF(I36="Ledy",3,IF(I36="Písek",6,IF(I36="Skalky",9,IF(I36="Boulder",12,"chyba")))))),IF(J36="A",2,3),0)*VLOOKUP(G36,Hodnoc!$P$1:$Q$9,2,0)</f>
        <v>24</v>
      </c>
    </row>
    <row r="37" spans="1:11" ht="12.75">
      <c r="A37" s="7">
        <v>36</v>
      </c>
      <c r="B37" s="74">
        <v>39258</v>
      </c>
      <c r="C37" s="75" t="s">
        <v>435</v>
      </c>
      <c r="D37" s="75"/>
      <c r="E37" s="79" t="s">
        <v>548</v>
      </c>
      <c r="F37" s="62" t="s">
        <v>124</v>
      </c>
      <c r="G37" s="78" t="s">
        <v>5</v>
      </c>
      <c r="H37" s="34" t="s">
        <v>54</v>
      </c>
      <c r="I37" s="10" t="s">
        <v>152</v>
      </c>
      <c r="J37" s="10" t="str">
        <f t="shared" si="1"/>
        <v>B</v>
      </c>
      <c r="K37" s="11">
        <f ca="1">VLOOKUP(F37,OFFSET(Hodnoc!$A$1:$C$23,0,IF(I37="Hory",0,IF(I37="Ledy",3,IF(I37="Písek",6,IF(I37="Skalky",9,IF(I37="Boulder",12,"chyba")))))),IF(J37="A",2,3),0)*VLOOKUP(G37,Hodnoc!$P$1:$Q$9,2,0)</f>
        <v>5.2</v>
      </c>
    </row>
    <row r="38" spans="1:11" ht="12.75">
      <c r="A38" s="7">
        <v>37</v>
      </c>
      <c r="B38" s="31">
        <v>39264</v>
      </c>
      <c r="C38" s="31" t="s">
        <v>435</v>
      </c>
      <c r="D38" s="31" t="s">
        <v>549</v>
      </c>
      <c r="E38" s="32" t="s">
        <v>552</v>
      </c>
      <c r="F38" s="12" t="s">
        <v>156</v>
      </c>
      <c r="G38" s="10" t="s">
        <v>38</v>
      </c>
      <c r="H38" s="34" t="s">
        <v>54</v>
      </c>
      <c r="I38" s="10" t="s">
        <v>152</v>
      </c>
      <c r="J38" s="10" t="str">
        <f t="shared" si="1"/>
        <v>A</v>
      </c>
      <c r="K38" s="11">
        <f ca="1">VLOOKUP(F38,OFFSET(Hodnoc!$A$1:$C$23,0,IF(I38="Hory",0,IF(I38="Ledy",3,IF(I38="Písek",6,IF(I38="Skalky",9,IF(I38="Boulder",12,"chyba")))))),IF(J38="A",2,3),0)*VLOOKUP(G38,Hodnoc!$P$1:$Q$9,2,0)</f>
        <v>19.5</v>
      </c>
    </row>
    <row r="39" spans="1:11" ht="12.75">
      <c r="A39" s="7">
        <v>38</v>
      </c>
      <c r="B39" s="31">
        <v>39264</v>
      </c>
      <c r="C39" s="31" t="s">
        <v>435</v>
      </c>
      <c r="D39" s="31" t="s">
        <v>549</v>
      </c>
      <c r="E39" s="32" t="s">
        <v>551</v>
      </c>
      <c r="F39" s="12" t="s">
        <v>155</v>
      </c>
      <c r="G39" s="10" t="s">
        <v>239</v>
      </c>
      <c r="H39" s="34" t="s">
        <v>54</v>
      </c>
      <c r="I39" s="10" t="s">
        <v>152</v>
      </c>
      <c r="J39" s="10" t="str">
        <f t="shared" si="1"/>
        <v>A</v>
      </c>
      <c r="K39" s="11">
        <f ca="1">VLOOKUP(F39,OFFSET(Hodnoc!$A$1:$C$23,0,IF(I39="Hory",0,IF(I39="Ledy",3,IF(I39="Písek",6,IF(I39="Skalky",9,IF(I39="Boulder",12,"chyba")))))),IF(J39="A",2,3),0)*VLOOKUP(G39,Hodnoc!$P$1:$Q$9,2,0)</f>
        <v>13.5</v>
      </c>
    </row>
    <row r="40" spans="1:11" ht="12.75">
      <c r="A40" s="7">
        <v>39</v>
      </c>
      <c r="B40" s="31">
        <v>39264</v>
      </c>
      <c r="C40" s="31" t="s">
        <v>435</v>
      </c>
      <c r="D40" s="31"/>
      <c r="E40" s="32" t="s">
        <v>1004</v>
      </c>
      <c r="F40" s="12">
        <v>4</v>
      </c>
      <c r="G40" s="10" t="s">
        <v>38</v>
      </c>
      <c r="H40" s="34" t="s">
        <v>54</v>
      </c>
      <c r="I40" s="10" t="s">
        <v>152</v>
      </c>
      <c r="J40" s="10" t="str">
        <f t="shared" si="1"/>
        <v>A</v>
      </c>
      <c r="K40" s="11">
        <f ca="1">VLOOKUP(F40,OFFSET(Hodnoc!$A$1:$C$23,0,IF(I40="Hory",0,IF(I40="Ledy",3,IF(I40="Písek",6,IF(I40="Skalky",9,IF(I40="Boulder",12,"chyba")))))),IF(J40="A",2,3),0)*VLOOKUP(G40,Hodnoc!$P$1:$Q$9,2,0)</f>
        <v>9</v>
      </c>
    </row>
    <row r="41" spans="1:11" ht="12.75">
      <c r="A41" s="7">
        <v>40</v>
      </c>
      <c r="B41" s="31">
        <v>39264</v>
      </c>
      <c r="C41" s="31" t="s">
        <v>435</v>
      </c>
      <c r="D41" s="31"/>
      <c r="E41" s="32" t="s">
        <v>1004</v>
      </c>
      <c r="F41" s="12">
        <v>4</v>
      </c>
      <c r="G41" s="10" t="s">
        <v>815</v>
      </c>
      <c r="H41" s="34" t="s">
        <v>54</v>
      </c>
      <c r="I41" s="10" t="s">
        <v>152</v>
      </c>
      <c r="J41" s="10" t="str">
        <f t="shared" si="1"/>
        <v>A</v>
      </c>
      <c r="K41" s="11">
        <f ca="1">VLOOKUP(F41,OFFSET(Hodnoc!$A$1:$C$23,0,IF(I41="Hory",0,IF(I41="Ledy",3,IF(I41="Písek",6,IF(I41="Skalky",9,IF(I41="Boulder",12,"chyba")))))),IF(J41="A",2,3),0)*VLOOKUP(G41,Hodnoc!$P$1:$Q$9,2,0)</f>
        <v>6</v>
      </c>
    </row>
    <row r="42" spans="1:11" ht="12.75">
      <c r="A42" s="7">
        <v>41</v>
      </c>
      <c r="B42" s="31">
        <v>39264</v>
      </c>
      <c r="C42" s="31" t="s">
        <v>435</v>
      </c>
      <c r="D42" s="31"/>
      <c r="E42" s="32" t="s">
        <v>438</v>
      </c>
      <c r="F42" s="12" t="s">
        <v>158</v>
      </c>
      <c r="G42" s="10" t="s">
        <v>85</v>
      </c>
      <c r="H42" s="34" t="s">
        <v>54</v>
      </c>
      <c r="I42" s="10" t="s">
        <v>152</v>
      </c>
      <c r="J42" s="10" t="str">
        <f t="shared" si="1"/>
        <v>A</v>
      </c>
      <c r="K42" s="11">
        <f ca="1">VLOOKUP(F42,OFFSET(Hodnoc!$A$1:$C$23,0,IF(I42="Hory",0,IF(I42="Ledy",3,IF(I42="Písek",6,IF(I42="Skalky",9,IF(I42="Boulder",12,"chyba")))))),IF(J42="A",2,3),0)*VLOOKUP(G42,Hodnoc!$P$1:$Q$9,2,0)</f>
        <v>21</v>
      </c>
    </row>
    <row r="43" spans="1:11" ht="12.75">
      <c r="A43" s="7">
        <v>42</v>
      </c>
      <c r="B43" s="31">
        <v>39264</v>
      </c>
      <c r="C43" s="31" t="s">
        <v>435</v>
      </c>
      <c r="D43" s="31"/>
      <c r="E43" s="32" t="s">
        <v>1005</v>
      </c>
      <c r="F43" s="72" t="s">
        <v>124</v>
      </c>
      <c r="G43" s="59" t="s">
        <v>38</v>
      </c>
      <c r="H43" s="34" t="s">
        <v>54</v>
      </c>
      <c r="I43" s="10" t="s">
        <v>152</v>
      </c>
      <c r="J43" s="10" t="str">
        <f t="shared" si="1"/>
        <v>A</v>
      </c>
      <c r="K43" s="11">
        <f ca="1">VLOOKUP(F43,OFFSET(Hodnoc!$A$1:$C$23,0,IF(I43="Hory",0,IF(I43="Ledy",3,IF(I43="Písek",6,IF(I43="Skalky",9,IF(I43="Boulder",12,"chyba")))))),IF(J43="A",2,3),0)*VLOOKUP(G43,Hodnoc!$P$1:$Q$9,2,0)</f>
        <v>12</v>
      </c>
    </row>
    <row r="44" spans="1:11" ht="12.75">
      <c r="A44" s="7">
        <v>43</v>
      </c>
      <c r="B44" s="31">
        <v>39264</v>
      </c>
      <c r="C44" s="31" t="s">
        <v>435</v>
      </c>
      <c r="D44" s="31"/>
      <c r="E44" s="32" t="s">
        <v>554</v>
      </c>
      <c r="F44" s="12" t="s">
        <v>158</v>
      </c>
      <c r="G44" s="10" t="s">
        <v>38</v>
      </c>
      <c r="H44" s="34" t="s">
        <v>54</v>
      </c>
      <c r="I44" s="10" t="s">
        <v>152</v>
      </c>
      <c r="J44" s="10" t="str">
        <f t="shared" si="1"/>
        <v>A</v>
      </c>
      <c r="K44" s="11">
        <f ca="1">VLOOKUP(F44,OFFSET(Hodnoc!$A$1:$C$23,0,IF(I44="Hory",0,IF(I44="Ledy",3,IF(I44="Písek",6,IF(I44="Skalky",9,IF(I44="Boulder",12,"chyba")))))),IF(J44="A",2,3),0)*VLOOKUP(G44,Hodnoc!$P$1:$Q$9,2,0)</f>
        <v>31.5</v>
      </c>
    </row>
    <row r="45" spans="1:11" ht="12.75">
      <c r="A45" s="7">
        <v>44</v>
      </c>
      <c r="B45" s="31">
        <v>39268</v>
      </c>
      <c r="C45" s="31" t="s">
        <v>616</v>
      </c>
      <c r="D45" s="31" t="s">
        <v>634</v>
      </c>
      <c r="E45" s="80" t="s">
        <v>635</v>
      </c>
      <c r="F45" s="12" t="s">
        <v>153</v>
      </c>
      <c r="G45" s="10" t="s">
        <v>5</v>
      </c>
      <c r="H45" s="34" t="s">
        <v>54</v>
      </c>
      <c r="I45" s="10" t="s">
        <v>152</v>
      </c>
      <c r="J45" s="10" t="str">
        <f t="shared" si="1"/>
        <v>B</v>
      </c>
      <c r="K45" s="11">
        <f ca="1">VLOOKUP(F45,OFFSET(Hodnoc!$A$1:$C$23,0,IF(I45="Hory",0,IF(I45="Ledy",3,IF(I45="Písek",6,IF(I45="Skalky",9,IF(I45="Boulder",12,"chyba")))))),IF(J45="A",2,3),0)*VLOOKUP(G45,Hodnoc!$P$1:$Q$9,2,0)</f>
        <v>2.6</v>
      </c>
    </row>
    <row r="46" spans="1:11" ht="12.75">
      <c r="A46" s="7">
        <v>45</v>
      </c>
      <c r="B46" s="31">
        <v>39268</v>
      </c>
      <c r="C46" s="31" t="s">
        <v>616</v>
      </c>
      <c r="D46" s="31" t="s">
        <v>634</v>
      </c>
      <c r="E46" s="80" t="s">
        <v>636</v>
      </c>
      <c r="F46" s="12">
        <v>3</v>
      </c>
      <c r="G46" s="10" t="s">
        <v>5</v>
      </c>
      <c r="H46" s="34" t="s">
        <v>54</v>
      </c>
      <c r="I46" s="10" t="s">
        <v>152</v>
      </c>
      <c r="J46" s="10" t="str">
        <f t="shared" si="1"/>
        <v>B</v>
      </c>
      <c r="K46" s="11">
        <f ca="1">VLOOKUP(F46,OFFSET(Hodnoc!$A$1:$C$23,0,IF(I46="Hory",0,IF(I46="Ledy",3,IF(I46="Písek",6,IF(I46="Skalky",9,IF(I46="Boulder",12,"chyba")))))),IF(J46="A",2,3),0)*VLOOKUP(G46,Hodnoc!$P$1:$Q$9,2,0)</f>
        <v>1.3</v>
      </c>
    </row>
    <row r="47" spans="1:11" ht="12.75">
      <c r="A47" s="7">
        <v>46</v>
      </c>
      <c r="B47" s="31">
        <v>39268</v>
      </c>
      <c r="C47" s="31" t="s">
        <v>616</v>
      </c>
      <c r="D47" s="31" t="s">
        <v>634</v>
      </c>
      <c r="E47" s="80" t="s">
        <v>637</v>
      </c>
      <c r="F47" s="12" t="s">
        <v>153</v>
      </c>
      <c r="G47" s="10" t="s">
        <v>5</v>
      </c>
      <c r="H47" s="34" t="s">
        <v>54</v>
      </c>
      <c r="I47" s="10" t="s">
        <v>152</v>
      </c>
      <c r="J47" s="10" t="str">
        <f t="shared" si="1"/>
        <v>B</v>
      </c>
      <c r="K47" s="11">
        <f ca="1">VLOOKUP(F47,OFFSET(Hodnoc!$A$1:$C$23,0,IF(I47="Hory",0,IF(I47="Ledy",3,IF(I47="Písek",6,IF(I47="Skalky",9,IF(I47="Boulder",12,"chyba")))))),IF(J47="A",2,3),0)*VLOOKUP(G47,Hodnoc!$P$1:$Q$9,2,0)</f>
        <v>2.6</v>
      </c>
    </row>
    <row r="48" spans="1:11" ht="12.75">
      <c r="A48" s="7">
        <v>47</v>
      </c>
      <c r="B48" s="31">
        <v>39268</v>
      </c>
      <c r="C48" s="31" t="s">
        <v>616</v>
      </c>
      <c r="D48" s="31" t="s">
        <v>634</v>
      </c>
      <c r="E48" s="80" t="s">
        <v>638</v>
      </c>
      <c r="F48" s="12" t="s">
        <v>154</v>
      </c>
      <c r="G48" s="10" t="s">
        <v>5</v>
      </c>
      <c r="H48" s="34" t="s">
        <v>54</v>
      </c>
      <c r="I48" s="10" t="s">
        <v>152</v>
      </c>
      <c r="J48" s="10" t="str">
        <f t="shared" si="1"/>
        <v>B</v>
      </c>
      <c r="K48" s="11">
        <f ca="1">VLOOKUP(F48,OFFSET(Hodnoc!$A$1:$C$23,0,IF(I48="Hory",0,IF(I48="Ledy",3,IF(I48="Písek",6,IF(I48="Skalky",9,IF(I48="Boulder",12,"chyba")))))),IF(J48="A",2,3),0)*VLOOKUP(G48,Hodnoc!$P$1:$Q$9,2,0)</f>
        <v>2.6</v>
      </c>
    </row>
    <row r="49" spans="1:11" ht="12.75">
      <c r="A49" s="7">
        <v>48</v>
      </c>
      <c r="B49" s="31">
        <v>39268</v>
      </c>
      <c r="C49" s="31" t="s">
        <v>616</v>
      </c>
      <c r="D49" s="31" t="s">
        <v>634</v>
      </c>
      <c r="E49" s="80" t="s">
        <v>639</v>
      </c>
      <c r="F49" s="12">
        <v>3</v>
      </c>
      <c r="G49" s="10" t="s">
        <v>5</v>
      </c>
      <c r="H49" s="34" t="s">
        <v>54</v>
      </c>
      <c r="I49" s="10" t="s">
        <v>152</v>
      </c>
      <c r="J49" s="10" t="str">
        <f t="shared" si="1"/>
        <v>B</v>
      </c>
      <c r="K49" s="11">
        <f ca="1">VLOOKUP(F49,OFFSET(Hodnoc!$A$1:$C$23,0,IF(I49="Hory",0,IF(I49="Ledy",3,IF(I49="Písek",6,IF(I49="Skalky",9,IF(I49="Boulder",12,"chyba")))))),IF(J49="A",2,3),0)*VLOOKUP(G49,Hodnoc!$P$1:$Q$9,2,0)</f>
        <v>1.3</v>
      </c>
    </row>
    <row r="50" spans="1:11" ht="12.75">
      <c r="A50" s="7">
        <v>49</v>
      </c>
      <c r="B50" s="31">
        <v>39268</v>
      </c>
      <c r="C50" s="31" t="s">
        <v>616</v>
      </c>
      <c r="D50" s="31" t="s">
        <v>632</v>
      </c>
      <c r="E50" s="80" t="s">
        <v>633</v>
      </c>
      <c r="F50" s="12" t="s">
        <v>153</v>
      </c>
      <c r="G50" s="10" t="s">
        <v>5</v>
      </c>
      <c r="H50" s="34" t="s">
        <v>54</v>
      </c>
      <c r="I50" s="10" t="s">
        <v>152</v>
      </c>
      <c r="J50" s="10" t="str">
        <f t="shared" si="1"/>
        <v>B</v>
      </c>
      <c r="K50" s="11">
        <f ca="1">VLOOKUP(F50,OFFSET(Hodnoc!$A$1:$C$23,0,IF(I50="Hory",0,IF(I50="Ledy",3,IF(I50="Písek",6,IF(I50="Skalky",9,IF(I50="Boulder",12,"chyba")))))),IF(J50="A",2,3),0)*VLOOKUP(G50,Hodnoc!$P$1:$Q$9,2,0)</f>
        <v>2.6</v>
      </c>
    </row>
    <row r="51" spans="1:11" ht="12.75">
      <c r="A51" s="7">
        <v>50</v>
      </c>
      <c r="B51" s="31">
        <v>39268</v>
      </c>
      <c r="C51" s="31" t="s">
        <v>616</v>
      </c>
      <c r="D51" s="31" t="s">
        <v>632</v>
      </c>
      <c r="E51" s="80" t="s">
        <v>633</v>
      </c>
      <c r="F51" s="12">
        <v>3</v>
      </c>
      <c r="G51" s="10" t="s">
        <v>5</v>
      </c>
      <c r="H51" s="34" t="s">
        <v>54</v>
      </c>
      <c r="I51" s="10" t="s">
        <v>152</v>
      </c>
      <c r="J51" s="10" t="str">
        <f t="shared" si="1"/>
        <v>B</v>
      </c>
      <c r="K51" s="11">
        <f ca="1">VLOOKUP(F51,OFFSET(Hodnoc!$A$1:$C$23,0,IF(I51="Hory",0,IF(I51="Ledy",3,IF(I51="Písek",6,IF(I51="Skalky",9,IF(I51="Boulder",12,"chyba")))))),IF(J51="A",2,3),0)*VLOOKUP(G51,Hodnoc!$P$1:$Q$9,2,0)</f>
        <v>1.3</v>
      </c>
    </row>
    <row r="52" spans="1:11" ht="12.75">
      <c r="A52" s="7">
        <v>51</v>
      </c>
      <c r="B52" s="31">
        <v>39269</v>
      </c>
      <c r="C52" s="31" t="s">
        <v>616</v>
      </c>
      <c r="D52" s="31" t="s">
        <v>617</v>
      </c>
      <c r="E52" s="80" t="s">
        <v>618</v>
      </c>
      <c r="F52" s="12">
        <v>4</v>
      </c>
      <c r="G52" s="10" t="s">
        <v>5</v>
      </c>
      <c r="H52" s="34" t="s">
        <v>54</v>
      </c>
      <c r="I52" s="10" t="s">
        <v>152</v>
      </c>
      <c r="J52" s="10" t="str">
        <f t="shared" si="1"/>
        <v>B</v>
      </c>
      <c r="K52" s="11">
        <f ca="1">VLOOKUP(F52,OFFSET(Hodnoc!$A$1:$C$23,0,IF(I52="Hory",0,IF(I52="Ledy",3,IF(I52="Písek",6,IF(I52="Skalky",9,IF(I52="Boulder",12,"chyba")))))),IF(J52="A",2,3),0)*VLOOKUP(G52,Hodnoc!$P$1:$Q$9,2,0)</f>
        <v>3.9000000000000004</v>
      </c>
    </row>
    <row r="53" spans="1:11" ht="12.75">
      <c r="A53" s="7">
        <v>52</v>
      </c>
      <c r="B53" s="31">
        <v>39269</v>
      </c>
      <c r="C53" s="31" t="s">
        <v>616</v>
      </c>
      <c r="D53" s="31" t="s">
        <v>617</v>
      </c>
      <c r="E53" s="80" t="s">
        <v>619</v>
      </c>
      <c r="F53" s="12" t="s">
        <v>155</v>
      </c>
      <c r="G53" s="10" t="s">
        <v>5</v>
      </c>
      <c r="H53" s="34" t="s">
        <v>54</v>
      </c>
      <c r="I53" s="10" t="s">
        <v>152</v>
      </c>
      <c r="J53" s="10" t="str">
        <f t="shared" si="1"/>
        <v>B</v>
      </c>
      <c r="K53" s="11">
        <f ca="1">VLOOKUP(F53,OFFSET(Hodnoc!$A$1:$C$23,0,IF(I53="Hory",0,IF(I53="Ledy",3,IF(I53="Písek",6,IF(I53="Skalky",9,IF(I53="Boulder",12,"chyba")))))),IF(J53="A",2,3),0)*VLOOKUP(G53,Hodnoc!$P$1:$Q$9,2,0)</f>
        <v>5.2</v>
      </c>
    </row>
    <row r="54" spans="1:11" ht="12.75">
      <c r="A54" s="7">
        <v>53</v>
      </c>
      <c r="B54" s="31">
        <v>39269</v>
      </c>
      <c r="C54" s="31" t="s">
        <v>616</v>
      </c>
      <c r="D54" s="31" t="s">
        <v>617</v>
      </c>
      <c r="E54" s="80" t="s">
        <v>620</v>
      </c>
      <c r="F54" s="12">
        <v>5</v>
      </c>
      <c r="G54" s="10" t="s">
        <v>5</v>
      </c>
      <c r="H54" s="34" t="s">
        <v>54</v>
      </c>
      <c r="I54" s="10" t="s">
        <v>152</v>
      </c>
      <c r="J54" s="10" t="str">
        <f t="shared" si="1"/>
        <v>B</v>
      </c>
      <c r="K54" s="11">
        <f ca="1">VLOOKUP(F54,OFFSET(Hodnoc!$A$1:$C$23,0,IF(I54="Hory",0,IF(I54="Ledy",3,IF(I54="Písek",6,IF(I54="Skalky",9,IF(I54="Boulder",12,"chyba")))))),IF(J54="A",2,3),0)*VLOOKUP(G54,Hodnoc!$P$1:$Q$9,2,0)</f>
        <v>6.5</v>
      </c>
    </row>
    <row r="55" spans="1:11" ht="12.75">
      <c r="A55" s="7">
        <v>54</v>
      </c>
      <c r="B55" s="31">
        <v>39269</v>
      </c>
      <c r="C55" s="31" t="s">
        <v>616</v>
      </c>
      <c r="D55" s="31" t="s">
        <v>617</v>
      </c>
      <c r="E55" s="80" t="s">
        <v>621</v>
      </c>
      <c r="F55" s="12" t="s">
        <v>153</v>
      </c>
      <c r="G55" s="10" t="s">
        <v>5</v>
      </c>
      <c r="H55" s="34" t="s">
        <v>54</v>
      </c>
      <c r="I55" s="10" t="s">
        <v>152</v>
      </c>
      <c r="J55" s="10" t="str">
        <f t="shared" si="1"/>
        <v>B</v>
      </c>
      <c r="K55" s="11">
        <f ca="1">VLOOKUP(F55,OFFSET(Hodnoc!$A$1:$C$23,0,IF(I55="Hory",0,IF(I55="Ledy",3,IF(I55="Písek",6,IF(I55="Skalky",9,IF(I55="Boulder",12,"chyba")))))),IF(J55="A",2,3),0)*VLOOKUP(G55,Hodnoc!$P$1:$Q$9,2,0)</f>
        <v>2.6</v>
      </c>
    </row>
    <row r="56" spans="1:11" ht="12.75">
      <c r="A56" s="7">
        <v>55</v>
      </c>
      <c r="B56" s="31">
        <v>39269</v>
      </c>
      <c r="C56" s="31" t="s">
        <v>616</v>
      </c>
      <c r="D56" s="31" t="s">
        <v>617</v>
      </c>
      <c r="E56" s="80" t="s">
        <v>622</v>
      </c>
      <c r="F56" s="12" t="s">
        <v>154</v>
      </c>
      <c r="G56" s="10" t="s">
        <v>5</v>
      </c>
      <c r="H56" s="34" t="s">
        <v>54</v>
      </c>
      <c r="I56" s="10" t="s">
        <v>152</v>
      </c>
      <c r="J56" s="10" t="str">
        <f t="shared" si="1"/>
        <v>B</v>
      </c>
      <c r="K56" s="11">
        <f ca="1">VLOOKUP(F56,OFFSET(Hodnoc!$A$1:$C$23,0,IF(I56="Hory",0,IF(I56="Ledy",3,IF(I56="Písek",6,IF(I56="Skalky",9,IF(I56="Boulder",12,"chyba")))))),IF(J56="A",2,3),0)*VLOOKUP(G56,Hodnoc!$P$1:$Q$9,2,0)</f>
        <v>2.6</v>
      </c>
    </row>
    <row r="57" spans="1:11" ht="12.75">
      <c r="A57" s="7">
        <v>56</v>
      </c>
      <c r="B57" s="31">
        <v>39269</v>
      </c>
      <c r="C57" s="31" t="s">
        <v>616</v>
      </c>
      <c r="D57" s="31" t="s">
        <v>617</v>
      </c>
      <c r="E57" s="80" t="s">
        <v>623</v>
      </c>
      <c r="F57" s="12" t="s">
        <v>155</v>
      </c>
      <c r="G57" s="10" t="s">
        <v>5</v>
      </c>
      <c r="H57" s="34" t="s">
        <v>54</v>
      </c>
      <c r="I57" s="10" t="s">
        <v>152</v>
      </c>
      <c r="J57" s="10" t="str">
        <f t="shared" si="1"/>
        <v>B</v>
      </c>
      <c r="K57" s="11">
        <f ca="1">VLOOKUP(F57,OFFSET(Hodnoc!$A$1:$C$23,0,IF(I57="Hory",0,IF(I57="Ledy",3,IF(I57="Písek",6,IF(I57="Skalky",9,IF(I57="Boulder",12,"chyba")))))),IF(J57="A",2,3),0)*VLOOKUP(G57,Hodnoc!$P$1:$Q$9,2,0)</f>
        <v>5.2</v>
      </c>
    </row>
    <row r="58" spans="1:11" ht="12.75">
      <c r="A58" s="7">
        <v>57</v>
      </c>
      <c r="B58" s="31">
        <v>39269</v>
      </c>
      <c r="C58" s="31" t="s">
        <v>616</v>
      </c>
      <c r="D58" s="31" t="s">
        <v>617</v>
      </c>
      <c r="E58" s="80" t="s">
        <v>624</v>
      </c>
      <c r="F58" s="12">
        <v>5</v>
      </c>
      <c r="G58" s="10" t="s">
        <v>5</v>
      </c>
      <c r="H58" s="34" t="s">
        <v>54</v>
      </c>
      <c r="I58" s="10" t="s">
        <v>152</v>
      </c>
      <c r="J58" s="10" t="str">
        <f t="shared" si="1"/>
        <v>B</v>
      </c>
      <c r="K58" s="11">
        <f ca="1">VLOOKUP(F58,OFFSET(Hodnoc!$A$1:$C$23,0,IF(I58="Hory",0,IF(I58="Ledy",3,IF(I58="Písek",6,IF(I58="Skalky",9,IF(I58="Boulder",12,"chyba")))))),IF(J58="A",2,3),0)*VLOOKUP(G58,Hodnoc!$P$1:$Q$9,2,0)</f>
        <v>6.5</v>
      </c>
    </row>
    <row r="59" spans="1:11" ht="12.75">
      <c r="A59" s="7">
        <v>58</v>
      </c>
      <c r="B59" s="31">
        <v>39269</v>
      </c>
      <c r="C59" s="31" t="s">
        <v>616</v>
      </c>
      <c r="D59" s="31" t="s">
        <v>617</v>
      </c>
      <c r="E59" s="80" t="s">
        <v>625</v>
      </c>
      <c r="F59" s="12" t="s">
        <v>154</v>
      </c>
      <c r="G59" s="10" t="s">
        <v>5</v>
      </c>
      <c r="H59" s="34" t="s">
        <v>54</v>
      </c>
      <c r="I59" s="10" t="s">
        <v>152</v>
      </c>
      <c r="J59" s="10" t="str">
        <f t="shared" si="1"/>
        <v>B</v>
      </c>
      <c r="K59" s="11">
        <f ca="1">VLOOKUP(F59,OFFSET(Hodnoc!$A$1:$C$23,0,IF(I59="Hory",0,IF(I59="Ledy",3,IF(I59="Písek",6,IF(I59="Skalky",9,IF(I59="Boulder",12,"chyba")))))),IF(J59="A",2,3),0)*VLOOKUP(G59,Hodnoc!$P$1:$Q$9,2,0)</f>
        <v>2.6</v>
      </c>
    </row>
    <row r="60" spans="1:11" ht="12.75">
      <c r="A60" s="7">
        <v>59</v>
      </c>
      <c r="B60" s="31">
        <v>39269</v>
      </c>
      <c r="C60" s="31" t="s">
        <v>616</v>
      </c>
      <c r="D60" s="31" t="s">
        <v>617</v>
      </c>
      <c r="E60" s="80" t="s">
        <v>626</v>
      </c>
      <c r="F60" s="12" t="s">
        <v>155</v>
      </c>
      <c r="G60" s="10" t="s">
        <v>5</v>
      </c>
      <c r="H60" s="34" t="s">
        <v>54</v>
      </c>
      <c r="I60" s="10" t="s">
        <v>152</v>
      </c>
      <c r="J60" s="10" t="str">
        <f t="shared" si="1"/>
        <v>B</v>
      </c>
      <c r="K60" s="11">
        <f ca="1">VLOOKUP(F60,OFFSET(Hodnoc!$A$1:$C$23,0,IF(I60="Hory",0,IF(I60="Ledy",3,IF(I60="Písek",6,IF(I60="Skalky",9,IF(I60="Boulder",12,"chyba")))))),IF(J60="A",2,3),0)*VLOOKUP(G60,Hodnoc!$P$1:$Q$9,2,0)</f>
        <v>5.2</v>
      </c>
    </row>
    <row r="61" spans="1:11" ht="12.75">
      <c r="A61" s="7">
        <v>60</v>
      </c>
      <c r="B61" s="31">
        <v>39269</v>
      </c>
      <c r="C61" s="31" t="s">
        <v>616</v>
      </c>
      <c r="D61" s="31" t="s">
        <v>617</v>
      </c>
      <c r="E61" s="80" t="s">
        <v>627</v>
      </c>
      <c r="F61" s="12" t="s">
        <v>155</v>
      </c>
      <c r="G61" s="10" t="s">
        <v>5</v>
      </c>
      <c r="H61" s="34" t="s">
        <v>54</v>
      </c>
      <c r="I61" s="10" t="s">
        <v>152</v>
      </c>
      <c r="J61" s="10" t="str">
        <f t="shared" si="1"/>
        <v>B</v>
      </c>
      <c r="K61" s="11">
        <f ca="1">VLOOKUP(F61,OFFSET(Hodnoc!$A$1:$C$23,0,IF(I61="Hory",0,IF(I61="Ledy",3,IF(I61="Písek",6,IF(I61="Skalky",9,IF(I61="Boulder",12,"chyba")))))),IF(J61="A",2,3),0)*VLOOKUP(G61,Hodnoc!$P$1:$Q$9,2,0)</f>
        <v>5.2</v>
      </c>
    </row>
    <row r="62" spans="1:11" ht="12.75">
      <c r="A62" s="7">
        <v>61</v>
      </c>
      <c r="B62" s="31">
        <v>39269</v>
      </c>
      <c r="C62" s="31" t="s">
        <v>616</v>
      </c>
      <c r="D62" s="31" t="s">
        <v>617</v>
      </c>
      <c r="E62" s="80" t="s">
        <v>628</v>
      </c>
      <c r="F62" s="12">
        <v>5</v>
      </c>
      <c r="G62" s="10" t="s">
        <v>5</v>
      </c>
      <c r="H62" s="34" t="s">
        <v>54</v>
      </c>
      <c r="I62" s="10" t="s">
        <v>152</v>
      </c>
      <c r="J62" s="10" t="str">
        <f t="shared" si="1"/>
        <v>B</v>
      </c>
      <c r="K62" s="11">
        <f ca="1">VLOOKUP(F62,OFFSET(Hodnoc!$A$1:$C$23,0,IF(I62="Hory",0,IF(I62="Ledy",3,IF(I62="Písek",6,IF(I62="Skalky",9,IF(I62="Boulder",12,"chyba")))))),IF(J62="A",2,3),0)*VLOOKUP(G62,Hodnoc!$P$1:$Q$9,2,0)</f>
        <v>6.5</v>
      </c>
    </row>
    <row r="63" spans="1:11" ht="12.75">
      <c r="A63" s="7">
        <v>62</v>
      </c>
      <c r="B63" s="31">
        <v>39269</v>
      </c>
      <c r="C63" s="31" t="s">
        <v>616</v>
      </c>
      <c r="D63" s="31" t="s">
        <v>617</v>
      </c>
      <c r="E63" s="80" t="s">
        <v>629</v>
      </c>
      <c r="F63" s="12">
        <v>4</v>
      </c>
      <c r="G63" s="10" t="s">
        <v>5</v>
      </c>
      <c r="H63" s="34" t="s">
        <v>54</v>
      </c>
      <c r="I63" s="10" t="s">
        <v>152</v>
      </c>
      <c r="J63" s="10" t="str">
        <f t="shared" si="1"/>
        <v>B</v>
      </c>
      <c r="K63" s="11">
        <f ca="1">VLOOKUP(F63,OFFSET(Hodnoc!$A$1:$C$23,0,IF(I63="Hory",0,IF(I63="Ledy",3,IF(I63="Písek",6,IF(I63="Skalky",9,IF(I63="Boulder",12,"chyba")))))),IF(J63="A",2,3),0)*VLOOKUP(G63,Hodnoc!$P$1:$Q$9,2,0)</f>
        <v>3.9000000000000004</v>
      </c>
    </row>
    <row r="64" spans="1:11" ht="12.75">
      <c r="A64" s="7">
        <v>63</v>
      </c>
      <c r="B64" s="31">
        <v>39269</v>
      </c>
      <c r="C64" s="31" t="s">
        <v>616</v>
      </c>
      <c r="D64" s="31" t="s">
        <v>617</v>
      </c>
      <c r="E64" s="80" t="s">
        <v>630</v>
      </c>
      <c r="F64" s="12" t="s">
        <v>153</v>
      </c>
      <c r="G64" s="10" t="s">
        <v>5</v>
      </c>
      <c r="H64" s="34" t="s">
        <v>54</v>
      </c>
      <c r="I64" s="10" t="s">
        <v>152</v>
      </c>
      <c r="J64" s="10" t="str">
        <f t="shared" si="1"/>
        <v>B</v>
      </c>
      <c r="K64" s="11">
        <f ca="1">VLOOKUP(F64,OFFSET(Hodnoc!$A$1:$C$23,0,IF(I64="Hory",0,IF(I64="Ledy",3,IF(I64="Písek",6,IF(I64="Skalky",9,IF(I64="Boulder",12,"chyba")))))),IF(J64="A",2,3),0)*VLOOKUP(G64,Hodnoc!$P$1:$Q$9,2,0)</f>
        <v>2.6</v>
      </c>
    </row>
    <row r="65" spans="1:11" ht="12.75">
      <c r="A65" s="7">
        <v>64</v>
      </c>
      <c r="B65" s="31">
        <v>39269</v>
      </c>
      <c r="C65" s="31" t="s">
        <v>616</v>
      </c>
      <c r="D65" s="31" t="s">
        <v>617</v>
      </c>
      <c r="E65" s="80" t="s">
        <v>631</v>
      </c>
      <c r="F65" s="12">
        <v>3</v>
      </c>
      <c r="G65" s="10" t="s">
        <v>38</v>
      </c>
      <c r="H65" s="34" t="s">
        <v>54</v>
      </c>
      <c r="I65" s="10" t="s">
        <v>152</v>
      </c>
      <c r="J65" s="10" t="str">
        <f t="shared" si="1"/>
        <v>A</v>
      </c>
      <c r="K65" s="11">
        <f ca="1">VLOOKUP(F65,OFFSET(Hodnoc!$A$1:$C$23,0,IF(I65="Hory",0,IF(I65="Ledy",3,IF(I65="Písek",6,IF(I65="Skalky",9,IF(I65="Boulder",12,"chyba")))))),IF(J65="A",2,3),0)*VLOOKUP(G65,Hodnoc!$P$1:$Q$9,2,0)</f>
        <v>4.5</v>
      </c>
    </row>
    <row r="66" spans="1:11" ht="12.75">
      <c r="A66" s="7">
        <v>65</v>
      </c>
      <c r="B66" s="31">
        <v>39271</v>
      </c>
      <c r="C66" s="31" t="s">
        <v>616</v>
      </c>
      <c r="D66" s="31" t="s">
        <v>632</v>
      </c>
      <c r="E66" s="32" t="s">
        <v>991</v>
      </c>
      <c r="F66" s="72" t="s">
        <v>157</v>
      </c>
      <c r="G66" s="59" t="s">
        <v>5</v>
      </c>
      <c r="H66" s="34" t="s">
        <v>54</v>
      </c>
      <c r="I66" s="10" t="s">
        <v>152</v>
      </c>
      <c r="J66" s="10" t="str">
        <f t="shared" si="1"/>
        <v>B</v>
      </c>
      <c r="K66" s="11">
        <f ca="1">VLOOKUP(F66,OFFSET(Hodnoc!$A$1:$C$23,0,IF(I66="Hory",0,IF(I66="Ledy",3,IF(I66="Písek",6,IF(I66="Skalky",9,IF(I66="Boulder",12,"chyba")))))),IF(J66="A",2,3),0)*VLOOKUP(G66,Hodnoc!$P$1:$Q$9,2,0)</f>
        <v>9.1</v>
      </c>
    </row>
    <row r="67" spans="1:11" ht="12.75">
      <c r="A67" s="7">
        <v>66</v>
      </c>
      <c r="B67" s="31">
        <v>39271</v>
      </c>
      <c r="C67" s="31" t="s">
        <v>616</v>
      </c>
      <c r="D67" s="31" t="s">
        <v>632</v>
      </c>
      <c r="E67" s="32" t="s">
        <v>991</v>
      </c>
      <c r="F67" s="72" t="s">
        <v>155</v>
      </c>
      <c r="G67" s="59" t="s">
        <v>40</v>
      </c>
      <c r="H67" s="34" t="s">
        <v>54</v>
      </c>
      <c r="I67" s="10" t="s">
        <v>152</v>
      </c>
      <c r="J67" s="10" t="str">
        <f t="shared" si="1"/>
        <v>A</v>
      </c>
      <c r="K67" s="11">
        <f ca="1">VLOOKUP(F67,OFFSET(Hodnoc!$A$1:$C$23,0,IF(I67="Hory",0,IF(I67="Ledy",3,IF(I67="Písek",6,IF(I67="Skalky",9,IF(I67="Boulder",12,"chyba")))))),IF(J67="A",2,3),0)*VLOOKUP(G67,Hodnoc!$P$1:$Q$9,2,0)</f>
        <v>13.5</v>
      </c>
    </row>
    <row r="68" spans="1:11" ht="12.75">
      <c r="A68" s="7">
        <v>67</v>
      </c>
      <c r="B68" s="31">
        <v>39271</v>
      </c>
      <c r="C68" s="31" t="s">
        <v>616</v>
      </c>
      <c r="D68" s="31" t="s">
        <v>657</v>
      </c>
      <c r="E68" s="80" t="s">
        <v>658</v>
      </c>
      <c r="F68" s="3" t="s">
        <v>146</v>
      </c>
      <c r="G68" s="59" t="s">
        <v>171</v>
      </c>
      <c r="H68" s="34" t="s">
        <v>54</v>
      </c>
      <c r="I68" s="10" t="s">
        <v>152</v>
      </c>
      <c r="J68" s="10" t="str">
        <f t="shared" si="1"/>
        <v>B</v>
      </c>
      <c r="K68" s="11">
        <f ca="1">VLOOKUP(F68,OFFSET(Hodnoc!$A$1:$C$23,0,IF(I68="Hory",0,IF(I68="Ledy",3,IF(I68="Písek",6,IF(I68="Skalky",9,IF(I68="Boulder",12,"chyba")))))),IF(J68="A",2,3),0)*VLOOKUP(G68,Hodnoc!$P$1:$Q$9,2,0)</f>
        <v>18</v>
      </c>
    </row>
    <row r="69" spans="1:11" ht="12.75">
      <c r="A69" s="7">
        <v>68</v>
      </c>
      <c r="B69" s="31">
        <v>39327</v>
      </c>
      <c r="C69" s="31" t="s">
        <v>802</v>
      </c>
      <c r="D69" s="31" t="s">
        <v>1006</v>
      </c>
      <c r="E69" s="31" t="s">
        <v>856</v>
      </c>
      <c r="F69" s="12">
        <v>6</v>
      </c>
      <c r="G69" s="10" t="s">
        <v>40</v>
      </c>
      <c r="H69" s="34" t="s">
        <v>54</v>
      </c>
      <c r="I69" s="10" t="s">
        <v>152</v>
      </c>
      <c r="J69" s="10" t="str">
        <f t="shared" si="1"/>
        <v>A</v>
      </c>
      <c r="K69" s="11">
        <f ca="1">VLOOKUP(F69,OFFSET(Hodnoc!$A$1:$C$23,0,IF(I69="Hory",0,IF(I69="Ledy",3,IF(I69="Písek",6,IF(I69="Skalky",9,IF(I69="Boulder",12,"chyba")))))),IF(J69="A",2,3),0)*VLOOKUP(G69,Hodnoc!$P$1:$Q$9,2,0)</f>
        <v>27</v>
      </c>
    </row>
    <row r="70" spans="1:11" ht="12.75">
      <c r="A70" s="7">
        <v>69</v>
      </c>
      <c r="B70" s="31">
        <v>39327</v>
      </c>
      <c r="C70" s="31" t="s">
        <v>802</v>
      </c>
      <c r="D70" s="31" t="s">
        <v>1006</v>
      </c>
      <c r="E70" s="31" t="s">
        <v>1007</v>
      </c>
      <c r="F70" s="12" t="s">
        <v>156</v>
      </c>
      <c r="G70" s="10" t="s">
        <v>38</v>
      </c>
      <c r="H70" s="34" t="s">
        <v>54</v>
      </c>
      <c r="I70" s="10" t="s">
        <v>152</v>
      </c>
      <c r="J70" s="10" t="str">
        <f t="shared" si="1"/>
        <v>A</v>
      </c>
      <c r="K70" s="11">
        <f ca="1">VLOOKUP(F70,OFFSET(Hodnoc!$A$1:$C$23,0,IF(I70="Hory",0,IF(I70="Ledy",3,IF(I70="Písek",6,IF(I70="Skalky",9,IF(I70="Boulder",12,"chyba")))))),IF(J70="A",2,3),0)*VLOOKUP(G70,Hodnoc!$P$1:$Q$9,2,0)</f>
        <v>19.5</v>
      </c>
    </row>
    <row r="71" spans="1:11" ht="12.75">
      <c r="A71" s="7">
        <v>70</v>
      </c>
      <c r="B71" s="31">
        <v>39327</v>
      </c>
      <c r="C71" s="31" t="s">
        <v>802</v>
      </c>
      <c r="D71" s="31" t="s">
        <v>1006</v>
      </c>
      <c r="E71" s="31" t="s">
        <v>854</v>
      </c>
      <c r="F71" s="12" t="s">
        <v>157</v>
      </c>
      <c r="G71" s="10" t="s">
        <v>40</v>
      </c>
      <c r="H71" s="34" t="s">
        <v>54</v>
      </c>
      <c r="I71" s="10" t="s">
        <v>152</v>
      </c>
      <c r="J71" s="10" t="str">
        <f t="shared" si="1"/>
        <v>A</v>
      </c>
      <c r="K71" s="11">
        <f ca="1">VLOOKUP(F71,OFFSET(Hodnoc!$A$1:$C$23,0,IF(I71="Hory",0,IF(I71="Ledy",3,IF(I71="Písek",6,IF(I71="Skalky",9,IF(I71="Boulder",12,"chyba")))))),IF(J71="A",2,3),0)*VLOOKUP(G71,Hodnoc!$P$1:$Q$9,2,0)</f>
        <v>24</v>
      </c>
    </row>
    <row r="72" spans="1:11" ht="12.75">
      <c r="A72" s="7">
        <v>71</v>
      </c>
      <c r="B72" s="31">
        <v>39327</v>
      </c>
      <c r="C72" s="31" t="s">
        <v>802</v>
      </c>
      <c r="D72" s="31" t="s">
        <v>1008</v>
      </c>
      <c r="E72" s="31" t="s">
        <v>853</v>
      </c>
      <c r="F72" s="12" t="s">
        <v>158</v>
      </c>
      <c r="G72" s="10" t="s">
        <v>85</v>
      </c>
      <c r="H72" s="34" t="s">
        <v>54</v>
      </c>
      <c r="I72" s="10" t="s">
        <v>152</v>
      </c>
      <c r="J72" s="10" t="str">
        <f t="shared" si="1"/>
        <v>A</v>
      </c>
      <c r="K72" s="11">
        <f ca="1">VLOOKUP(F72,OFFSET(Hodnoc!$A$1:$C$23,0,IF(I72="Hory",0,IF(I72="Ledy",3,IF(I72="Písek",6,IF(I72="Skalky",9,IF(I72="Boulder",12,"chyba")))))),IF(J72="A",2,3),0)*VLOOKUP(G72,Hodnoc!$P$1:$Q$9,2,0)</f>
        <v>21</v>
      </c>
    </row>
    <row r="73" spans="1:11" ht="12.75">
      <c r="A73" s="7">
        <v>72</v>
      </c>
      <c r="B73" s="31">
        <v>39327</v>
      </c>
      <c r="C73" s="31" t="s">
        <v>802</v>
      </c>
      <c r="D73" s="31" t="s">
        <v>1008</v>
      </c>
      <c r="E73" s="31" t="s">
        <v>1009</v>
      </c>
      <c r="F73" s="12">
        <v>6</v>
      </c>
      <c r="G73" s="10" t="s">
        <v>38</v>
      </c>
      <c r="H73" s="34" t="s">
        <v>54</v>
      </c>
      <c r="I73" s="10" t="s">
        <v>152</v>
      </c>
      <c r="J73" s="10" t="str">
        <f t="shared" si="1"/>
        <v>A</v>
      </c>
      <c r="K73" s="11">
        <f ca="1">VLOOKUP(F73,OFFSET(Hodnoc!$A$1:$C$23,0,IF(I73="Hory",0,IF(I73="Ledy",3,IF(I73="Písek",6,IF(I73="Skalky",9,IF(I73="Boulder",12,"chyba")))))),IF(J73="A",2,3),0)*VLOOKUP(G73,Hodnoc!$P$1:$Q$9,2,0)</f>
        <v>27</v>
      </c>
    </row>
    <row r="74" spans="1:11" ht="12.75">
      <c r="A74" s="7">
        <v>73</v>
      </c>
      <c r="B74" s="31">
        <v>39327</v>
      </c>
      <c r="C74" s="31" t="s">
        <v>802</v>
      </c>
      <c r="D74" s="31" t="s">
        <v>1010</v>
      </c>
      <c r="E74" s="31" t="s">
        <v>860</v>
      </c>
      <c r="F74" s="12" t="s">
        <v>156</v>
      </c>
      <c r="G74" s="10" t="s">
        <v>39</v>
      </c>
      <c r="H74" s="34" t="s">
        <v>54</v>
      </c>
      <c r="I74" s="10" t="s">
        <v>152</v>
      </c>
      <c r="J74" s="10" t="str">
        <f t="shared" si="1"/>
        <v>A</v>
      </c>
      <c r="K74" s="11">
        <f ca="1">VLOOKUP(F74,OFFSET(Hodnoc!$A$1:$C$23,0,IF(I74="Hory",0,IF(I74="Ledy",3,IF(I74="Písek",6,IF(I74="Skalky",9,IF(I74="Boulder",12,"chyba")))))),IF(J74="A",2,3),0)*VLOOKUP(G74,Hodnoc!$P$1:$Q$9,2,0)</f>
        <v>19.5</v>
      </c>
    </row>
    <row r="75" spans="1:11" ht="12.75">
      <c r="A75" s="7">
        <v>74</v>
      </c>
      <c r="B75" s="31">
        <v>39327</v>
      </c>
      <c r="C75" s="31" t="s">
        <v>802</v>
      </c>
      <c r="D75" s="31" t="s">
        <v>1010</v>
      </c>
      <c r="E75" s="31" t="s">
        <v>858</v>
      </c>
      <c r="F75" s="12" t="s">
        <v>156</v>
      </c>
      <c r="G75" s="10" t="s">
        <v>39</v>
      </c>
      <c r="H75" s="34" t="s">
        <v>54</v>
      </c>
      <c r="I75" s="10" t="s">
        <v>152</v>
      </c>
      <c r="J75" s="10" t="str">
        <f t="shared" si="1"/>
        <v>A</v>
      </c>
      <c r="K75" s="11">
        <f ca="1">VLOOKUP(F75,OFFSET(Hodnoc!$A$1:$C$23,0,IF(I75="Hory",0,IF(I75="Ledy",3,IF(I75="Písek",6,IF(I75="Skalky",9,IF(I75="Boulder",12,"chyba")))))),IF(J75="A",2,3),0)*VLOOKUP(G75,Hodnoc!$P$1:$Q$9,2,0)</f>
        <v>19.5</v>
      </c>
    </row>
    <row r="76" spans="1:11" ht="12.75">
      <c r="A76" s="7">
        <v>75</v>
      </c>
      <c r="B76" s="31">
        <v>39327</v>
      </c>
      <c r="C76" s="31" t="s">
        <v>802</v>
      </c>
      <c r="D76" s="31" t="s">
        <v>1010</v>
      </c>
      <c r="E76" s="31" t="s">
        <v>857</v>
      </c>
      <c r="F76" s="12" t="s">
        <v>156</v>
      </c>
      <c r="G76" s="10" t="s">
        <v>39</v>
      </c>
      <c r="H76" s="34" t="s">
        <v>54</v>
      </c>
      <c r="I76" s="10" t="s">
        <v>152</v>
      </c>
      <c r="J76" s="10" t="str">
        <f t="shared" si="1"/>
        <v>A</v>
      </c>
      <c r="K76" s="11">
        <f ca="1">VLOOKUP(F76,OFFSET(Hodnoc!$A$1:$C$23,0,IF(I76="Hory",0,IF(I76="Ledy",3,IF(I76="Písek",6,IF(I76="Skalky",9,IF(I76="Boulder",12,"chyba")))))),IF(J76="A",2,3),0)*VLOOKUP(G76,Hodnoc!$P$1:$Q$9,2,0)</f>
        <v>19.5</v>
      </c>
    </row>
    <row r="77" spans="1:11" ht="12.75">
      <c r="A77" s="7">
        <v>76</v>
      </c>
      <c r="B77" s="31">
        <v>39355</v>
      </c>
      <c r="C77" s="31" t="s">
        <v>435</v>
      </c>
      <c r="D77" s="31"/>
      <c r="E77" s="80" t="s">
        <v>913</v>
      </c>
      <c r="F77" s="12" t="s">
        <v>159</v>
      </c>
      <c r="G77" s="10" t="s">
        <v>85</v>
      </c>
      <c r="H77" s="34" t="s">
        <v>54</v>
      </c>
      <c r="I77" s="10" t="s">
        <v>152</v>
      </c>
      <c r="J77" s="10" t="str">
        <f t="shared" si="1"/>
        <v>A</v>
      </c>
      <c r="K77" s="11">
        <f ca="1">VLOOKUP(F77,OFFSET(Hodnoc!$A$1:$C$23,0,IF(I77="Hory",0,IF(I77="Ledy",3,IF(I77="Písek",6,IF(I77="Skalky",9,IF(I77="Boulder",12,"chyba")))))),IF(J77="A",2,3),0)*VLOOKUP(G77,Hodnoc!$P$1:$Q$9,2,0)</f>
        <v>25</v>
      </c>
    </row>
    <row r="78" spans="1:11" ht="12.75">
      <c r="A78" s="7">
        <v>77</v>
      </c>
      <c r="B78" s="31">
        <v>39355</v>
      </c>
      <c r="C78" s="31" t="s">
        <v>435</v>
      </c>
      <c r="D78" s="31"/>
      <c r="E78" s="80" t="s">
        <v>1011</v>
      </c>
      <c r="F78" s="12" t="s">
        <v>157</v>
      </c>
      <c r="G78" s="10" t="s">
        <v>38</v>
      </c>
      <c r="H78" s="34" t="s">
        <v>54</v>
      </c>
      <c r="I78" s="10" t="s">
        <v>152</v>
      </c>
      <c r="J78" s="10" t="str">
        <f t="shared" si="1"/>
        <v>A</v>
      </c>
      <c r="K78" s="11">
        <f ca="1">VLOOKUP(F78,OFFSET(Hodnoc!$A$1:$C$23,0,IF(I78="Hory",0,IF(I78="Ledy",3,IF(I78="Písek",6,IF(I78="Skalky",9,IF(I78="Boulder",12,"chyba")))))),IF(J78="A",2,3),0)*VLOOKUP(G78,Hodnoc!$P$1:$Q$9,2,0)</f>
        <v>24</v>
      </c>
    </row>
    <row r="79" spans="1:11" ht="12.75">
      <c r="A79" s="7">
        <v>78</v>
      </c>
      <c r="B79" s="31">
        <v>39355</v>
      </c>
      <c r="C79" s="31" t="s">
        <v>435</v>
      </c>
      <c r="D79" s="31"/>
      <c r="E79" s="80" t="s">
        <v>955</v>
      </c>
      <c r="F79" s="12">
        <v>6</v>
      </c>
      <c r="G79" s="10" t="s">
        <v>40</v>
      </c>
      <c r="H79" s="34" t="s">
        <v>54</v>
      </c>
      <c r="I79" s="10" t="s">
        <v>152</v>
      </c>
      <c r="J79" s="10" t="str">
        <f t="shared" si="1"/>
        <v>A</v>
      </c>
      <c r="K79" s="11">
        <f ca="1">VLOOKUP(F79,OFFSET(Hodnoc!$A$1:$C$23,0,IF(I79="Hory",0,IF(I79="Ledy",3,IF(I79="Písek",6,IF(I79="Skalky",9,IF(I79="Boulder",12,"chyba")))))),IF(J79="A",2,3),0)*VLOOKUP(G79,Hodnoc!$P$1:$Q$9,2,0)</f>
        <v>27</v>
      </c>
    </row>
    <row r="80" spans="1:11" ht="12.75">
      <c r="A80" s="7">
        <v>79</v>
      </c>
      <c r="B80" s="31">
        <v>39355</v>
      </c>
      <c r="C80" s="31" t="s">
        <v>435</v>
      </c>
      <c r="D80" s="31"/>
      <c r="E80" s="80" t="s">
        <v>1012</v>
      </c>
      <c r="F80" s="12" t="s">
        <v>158</v>
      </c>
      <c r="G80" s="10" t="s">
        <v>38</v>
      </c>
      <c r="H80" s="34" t="s">
        <v>54</v>
      </c>
      <c r="I80" s="10" t="s">
        <v>152</v>
      </c>
      <c r="J80" s="10" t="str">
        <f t="shared" si="1"/>
        <v>A</v>
      </c>
      <c r="K80" s="11">
        <f ca="1">VLOOKUP(F80,OFFSET(Hodnoc!$A$1:$C$23,0,IF(I80="Hory",0,IF(I80="Ledy",3,IF(I80="Písek",6,IF(I80="Skalky",9,IF(I80="Boulder",12,"chyba")))))),IF(J80="A",2,3),0)*VLOOKUP(G80,Hodnoc!$P$1:$Q$9,2,0)</f>
        <v>31.5</v>
      </c>
    </row>
    <row r="81" spans="1:11" ht="12.75">
      <c r="A81" s="7">
        <v>80</v>
      </c>
      <c r="B81" s="31">
        <v>39369</v>
      </c>
      <c r="C81" s="31" t="s">
        <v>259</v>
      </c>
      <c r="D81" s="31"/>
      <c r="E81" s="31" t="s">
        <v>50</v>
      </c>
      <c r="F81" s="12">
        <v>6</v>
      </c>
      <c r="G81" s="10" t="s">
        <v>39</v>
      </c>
      <c r="H81" s="34" t="s">
        <v>54</v>
      </c>
      <c r="I81" s="10" t="s">
        <v>152</v>
      </c>
      <c r="J81" s="10" t="str">
        <f t="shared" si="1"/>
        <v>A</v>
      </c>
      <c r="K81" s="11">
        <f ca="1">VLOOKUP(F81,OFFSET(Hodnoc!$A$1:$C$23,0,IF(I81="Hory",0,IF(I81="Ledy",3,IF(I81="Písek",6,IF(I81="Skalky",9,IF(I81="Boulder",12,"chyba")))))),IF(J81="A",2,3),0)*VLOOKUP(G81,Hodnoc!$P$1:$Q$9,2,0)</f>
        <v>27</v>
      </c>
    </row>
    <row r="82" spans="1:11" ht="12.75">
      <c r="A82" s="7">
        <v>81</v>
      </c>
      <c r="B82" s="31">
        <v>39369</v>
      </c>
      <c r="C82" s="31" t="s">
        <v>259</v>
      </c>
      <c r="D82" s="31"/>
      <c r="E82" s="31" t="s">
        <v>957</v>
      </c>
      <c r="F82" s="12">
        <v>6</v>
      </c>
      <c r="G82" s="10" t="s">
        <v>40</v>
      </c>
      <c r="H82" s="34" t="s">
        <v>54</v>
      </c>
      <c r="I82" s="10" t="s">
        <v>152</v>
      </c>
      <c r="J82" s="10" t="str">
        <f t="shared" si="1"/>
        <v>A</v>
      </c>
      <c r="K82" s="11">
        <f ca="1">VLOOKUP(F82,OFFSET(Hodnoc!$A$1:$C$23,0,IF(I82="Hory",0,IF(I82="Ledy",3,IF(I82="Písek",6,IF(I82="Skalky",9,IF(I82="Boulder",12,"chyba")))))),IF(J82="A",2,3),0)*VLOOKUP(G82,Hodnoc!$P$1:$Q$9,2,0)</f>
        <v>27</v>
      </c>
    </row>
    <row r="83" spans="1:11" ht="12.75">
      <c r="A83" s="7">
        <v>82</v>
      </c>
      <c r="B83" s="31">
        <v>39369</v>
      </c>
      <c r="C83" s="31" t="s">
        <v>259</v>
      </c>
      <c r="D83" s="31"/>
      <c r="E83" s="31" t="s">
        <v>791</v>
      </c>
      <c r="F83" s="12" t="s">
        <v>159</v>
      </c>
      <c r="G83" s="10" t="s">
        <v>38</v>
      </c>
      <c r="H83" s="34" t="s">
        <v>54</v>
      </c>
      <c r="I83" s="10" t="s">
        <v>152</v>
      </c>
      <c r="J83" s="10" t="str">
        <f t="shared" si="1"/>
        <v>A</v>
      </c>
      <c r="K83" s="11">
        <f ca="1">VLOOKUP(F83,OFFSET(Hodnoc!$A$1:$C$23,0,IF(I83="Hory",0,IF(I83="Ledy",3,IF(I83="Písek",6,IF(I83="Skalky",9,IF(I83="Boulder",12,"chyba")))))),IF(J83="A",2,3),0)*VLOOKUP(G83,Hodnoc!$P$1:$Q$9,2,0)</f>
        <v>37.5</v>
      </c>
    </row>
    <row r="84" spans="1:11" ht="12.75">
      <c r="A84" s="7">
        <v>83</v>
      </c>
      <c r="B84" s="31">
        <v>39369</v>
      </c>
      <c r="C84" s="31" t="s">
        <v>259</v>
      </c>
      <c r="D84" s="31"/>
      <c r="E84" s="31" t="s">
        <v>46</v>
      </c>
      <c r="F84" s="12" t="s">
        <v>158</v>
      </c>
      <c r="G84" s="10" t="s">
        <v>39</v>
      </c>
      <c r="H84" s="34" t="s">
        <v>54</v>
      </c>
      <c r="I84" s="10" t="s">
        <v>152</v>
      </c>
      <c r="J84" s="10" t="str">
        <f t="shared" si="1"/>
        <v>A</v>
      </c>
      <c r="K84" s="11">
        <f ca="1">VLOOKUP(F84,OFFSET(Hodnoc!$A$1:$C$23,0,IF(I84="Hory",0,IF(I84="Ledy",3,IF(I84="Písek",6,IF(I84="Skalky",9,IF(I84="Boulder",12,"chyba")))))),IF(J84="A",2,3),0)*VLOOKUP(G84,Hodnoc!$P$1:$Q$9,2,0)</f>
        <v>31.5</v>
      </c>
    </row>
    <row r="85" spans="1:11" ht="12.75">
      <c r="A85" s="7">
        <v>84</v>
      </c>
      <c r="B85" s="74">
        <v>39678</v>
      </c>
      <c r="C85" s="31" t="s">
        <v>435</v>
      </c>
      <c r="D85" s="75" t="s">
        <v>463</v>
      </c>
      <c r="E85" s="79" t="s">
        <v>816</v>
      </c>
      <c r="F85" s="62" t="s">
        <v>155</v>
      </c>
      <c r="G85" s="10" t="s">
        <v>239</v>
      </c>
      <c r="H85" s="34" t="s">
        <v>54</v>
      </c>
      <c r="I85" s="10" t="s">
        <v>152</v>
      </c>
      <c r="J85" s="10" t="str">
        <f t="shared" si="1"/>
        <v>A</v>
      </c>
      <c r="K85" s="11">
        <f ca="1">VLOOKUP(F85,OFFSET(Hodnoc!$A$1:$C$23,0,IF(I85="Hory",0,IF(I85="Ledy",3,IF(I85="Písek",6,IF(I85="Skalky",9,IF(I85="Boulder",12,"chyba")))))),IF(J85="A",2,3),0)*VLOOKUP(G85,Hodnoc!$P$1:$Q$9,2,0)</f>
        <v>13.5</v>
      </c>
    </row>
    <row r="86" spans="1:11" ht="12.75">
      <c r="A86" s="7">
        <v>85</v>
      </c>
      <c r="B86" s="74">
        <v>39678</v>
      </c>
      <c r="C86" s="31" t="s">
        <v>435</v>
      </c>
      <c r="D86" s="75" t="s">
        <v>463</v>
      </c>
      <c r="E86" s="79" t="s">
        <v>604</v>
      </c>
      <c r="F86" s="62" t="s">
        <v>157</v>
      </c>
      <c r="G86" s="10" t="s">
        <v>239</v>
      </c>
      <c r="H86" s="34" t="s">
        <v>54</v>
      </c>
      <c r="I86" s="10" t="s">
        <v>152</v>
      </c>
      <c r="J86" s="10" t="str">
        <f t="shared" si="1"/>
        <v>A</v>
      </c>
      <c r="K86" s="11">
        <f ca="1">VLOOKUP(F86,OFFSET(Hodnoc!$A$1:$C$23,0,IF(I86="Hory",0,IF(I86="Ledy",3,IF(I86="Písek",6,IF(I86="Skalky",9,IF(I86="Boulder",12,"chyba")))))),IF(J86="A",2,3),0)*VLOOKUP(G86,Hodnoc!$P$1:$Q$9,2,0)</f>
        <v>24</v>
      </c>
    </row>
    <row r="87" spans="1:11" ht="12.75">
      <c r="A87" s="7">
        <v>86</v>
      </c>
      <c r="B87" s="74">
        <v>39678</v>
      </c>
      <c r="C87" s="31" t="s">
        <v>435</v>
      </c>
      <c r="D87" s="75" t="s">
        <v>463</v>
      </c>
      <c r="E87" s="79" t="s">
        <v>817</v>
      </c>
      <c r="F87" s="62" t="s">
        <v>159</v>
      </c>
      <c r="G87" s="10" t="s">
        <v>239</v>
      </c>
      <c r="H87" s="34" t="s">
        <v>54</v>
      </c>
      <c r="I87" s="10" t="s">
        <v>152</v>
      </c>
      <c r="J87" s="10" t="str">
        <f t="shared" si="1"/>
        <v>A</v>
      </c>
      <c r="K87" s="11">
        <f ca="1">VLOOKUP(F87,OFFSET(Hodnoc!$A$1:$C$23,0,IF(I87="Hory",0,IF(I87="Ledy",3,IF(I87="Písek",6,IF(I87="Skalky",9,IF(I87="Boulder",12,"chyba")))))),IF(J87="A",2,3),0)*VLOOKUP(G87,Hodnoc!$P$1:$Q$9,2,0)</f>
        <v>37.5</v>
      </c>
    </row>
    <row r="88" spans="1:11" ht="12.75">
      <c r="A88" s="7">
        <v>87</v>
      </c>
      <c r="B88" s="74">
        <v>39678</v>
      </c>
      <c r="C88" s="31" t="s">
        <v>435</v>
      </c>
      <c r="D88" s="75" t="s">
        <v>463</v>
      </c>
      <c r="E88" s="79" t="s">
        <v>465</v>
      </c>
      <c r="F88" s="62" t="s">
        <v>159</v>
      </c>
      <c r="G88" s="48" t="s">
        <v>85</v>
      </c>
      <c r="H88" s="34" t="s">
        <v>54</v>
      </c>
      <c r="I88" s="10" t="s">
        <v>152</v>
      </c>
      <c r="J88" s="10" t="str">
        <f t="shared" si="1"/>
        <v>A</v>
      </c>
      <c r="K88" s="11">
        <f ca="1">VLOOKUP(F88,OFFSET(Hodnoc!$A$1:$C$23,0,IF(I88="Hory",0,IF(I88="Ledy",3,IF(I88="Písek",6,IF(I88="Skalky",9,IF(I88="Boulder",12,"chyba")))))),IF(J88="A",2,3),0)*VLOOKUP(G88,Hodnoc!$P$1:$Q$9,2,0)</f>
        <v>25</v>
      </c>
    </row>
    <row r="89" spans="1:11" ht="12.75">
      <c r="A89" s="7">
        <v>88</v>
      </c>
      <c r="B89" s="74">
        <v>39678</v>
      </c>
      <c r="C89" s="31" t="s">
        <v>435</v>
      </c>
      <c r="D89" s="75" t="s">
        <v>463</v>
      </c>
      <c r="E89" s="79" t="s">
        <v>466</v>
      </c>
      <c r="F89" s="62" t="s">
        <v>158</v>
      </c>
      <c r="G89" s="48" t="s">
        <v>38</v>
      </c>
      <c r="H89" s="34" t="s">
        <v>54</v>
      </c>
      <c r="I89" s="10" t="s">
        <v>152</v>
      </c>
      <c r="J89" s="10" t="str">
        <f t="shared" si="1"/>
        <v>A</v>
      </c>
      <c r="K89" s="11">
        <f ca="1">VLOOKUP(F89,OFFSET(Hodnoc!$A$1:$C$23,0,IF(I89="Hory",0,IF(I89="Ledy",3,IF(I89="Písek",6,IF(I89="Skalky",9,IF(I89="Boulder",12,"chyba")))))),IF(J89="A",2,3),0)*VLOOKUP(G89,Hodnoc!$P$1:$Q$9,2,0)</f>
        <v>31.5</v>
      </c>
    </row>
    <row r="90" spans="1:11" ht="12.75">
      <c r="A90" s="7">
        <v>89</v>
      </c>
      <c r="B90" s="74">
        <v>39678</v>
      </c>
      <c r="C90" s="31" t="s">
        <v>435</v>
      </c>
      <c r="D90" s="75" t="s">
        <v>463</v>
      </c>
      <c r="E90" s="79" t="s">
        <v>818</v>
      </c>
      <c r="F90" s="62" t="s">
        <v>158</v>
      </c>
      <c r="G90" s="48" t="s">
        <v>38</v>
      </c>
      <c r="H90" s="34" t="s">
        <v>54</v>
      </c>
      <c r="I90" s="10" t="s">
        <v>152</v>
      </c>
      <c r="J90" s="10" t="str">
        <f>IF(OR(G90="TR",G90="TRO"),"B","A")</f>
        <v>A</v>
      </c>
      <c r="K90" s="11">
        <f ca="1">VLOOKUP(F90,OFFSET(Hodnoc!$A$1:$C$23,0,IF(I90="Hory",0,IF(I90="Ledy",3,IF(I90="Písek",6,IF(I90="Skalky",9,IF(I90="Boulder",12,"chyba")))))),IF(J90="A",2,3),0)*VLOOKUP(G90,Hodnoc!$P$1:$Q$9,2,0)</f>
        <v>31.5</v>
      </c>
    </row>
    <row r="91" spans="1:11" ht="12.75">
      <c r="A91" s="7">
        <v>90</v>
      </c>
      <c r="B91" s="74">
        <v>39678</v>
      </c>
      <c r="C91" s="31" t="s">
        <v>435</v>
      </c>
      <c r="D91" s="75" t="s">
        <v>463</v>
      </c>
      <c r="E91" s="79" t="s">
        <v>480</v>
      </c>
      <c r="F91" s="62" t="s">
        <v>157</v>
      </c>
      <c r="G91" s="48" t="s">
        <v>38</v>
      </c>
      <c r="H91" s="34" t="s">
        <v>54</v>
      </c>
      <c r="I91" s="10" t="s">
        <v>152</v>
      </c>
      <c r="J91" s="10" t="str">
        <f>IF(OR(G91="TR",G91="TRO"),"B","A")</f>
        <v>A</v>
      </c>
      <c r="K91" s="11">
        <f ca="1">VLOOKUP(F91,OFFSET(Hodnoc!$A$1:$C$23,0,IF(I91="Hory",0,IF(I91="Ledy",3,IF(I91="Písek",6,IF(I91="Skalky",9,IF(I91="Boulder",12,"chyba")))))),IF(J91="A",2,3),0)*VLOOKUP(G91,Hodnoc!$P$1:$Q$9,2,0)</f>
        <v>24</v>
      </c>
    </row>
    <row r="92" spans="1:11" ht="12.75">
      <c r="A92" s="7">
        <v>91</v>
      </c>
      <c r="B92" s="74">
        <v>39678</v>
      </c>
      <c r="C92" s="31" t="s">
        <v>435</v>
      </c>
      <c r="D92" s="75" t="s">
        <v>463</v>
      </c>
      <c r="E92" s="79" t="s">
        <v>819</v>
      </c>
      <c r="F92" s="62" t="s">
        <v>157</v>
      </c>
      <c r="G92" s="48" t="s">
        <v>38</v>
      </c>
      <c r="H92" s="34" t="s">
        <v>54</v>
      </c>
      <c r="I92" s="10" t="s">
        <v>152</v>
      </c>
      <c r="J92" s="10" t="str">
        <f>IF(OR(G92="TR",G92="TRO"),"B","A")</f>
        <v>A</v>
      </c>
      <c r="K92" s="11">
        <f ca="1">VLOOKUP(F92,OFFSET(Hodnoc!$A$1:$C$23,0,IF(I92="Hory",0,IF(I92="Ledy",3,IF(I92="Písek",6,IF(I92="Skalky",9,IF(I92="Boulder",12,"chyba")))))),IF(J92="A",2,3),0)*VLOOKUP(G92,Hodnoc!$P$1:$Q$9,2,0)</f>
        <v>24</v>
      </c>
    </row>
    <row r="93" spans="1:11" ht="12.75">
      <c r="A93" s="7">
        <v>92</v>
      </c>
      <c r="B93" s="74">
        <v>39678</v>
      </c>
      <c r="C93" s="31" t="s">
        <v>435</v>
      </c>
      <c r="D93" s="75" t="s">
        <v>463</v>
      </c>
      <c r="E93" s="79" t="s">
        <v>821</v>
      </c>
      <c r="F93" s="62" t="s">
        <v>153</v>
      </c>
      <c r="G93" s="48" t="s">
        <v>815</v>
      </c>
      <c r="H93" s="34" t="s">
        <v>54</v>
      </c>
      <c r="I93" s="10" t="s">
        <v>152</v>
      </c>
      <c r="J93" s="10" t="str">
        <f>IF(OR(G93="TR",G93="TRO"),"B","A")</f>
        <v>A</v>
      </c>
      <c r="K93" s="11">
        <f ca="1">VLOOKUP(F93,OFFSET(Hodnoc!$A$1:$C$23,0,IF(I93="Hory",0,IF(I93="Ledy",3,IF(I93="Písek",6,IF(I93="Skalky",9,IF(I93="Boulder",12,"chyba")))))),IF(J93="A",2,3),0)*VLOOKUP(G93,Hodnoc!$P$1:$Q$9,2,0)</f>
        <v>4</v>
      </c>
    </row>
    <row r="94" spans="1:11" ht="12.75">
      <c r="A94" s="7">
        <v>93</v>
      </c>
      <c r="B94" s="74">
        <v>39678</v>
      </c>
      <c r="C94" s="31" t="s">
        <v>435</v>
      </c>
      <c r="D94" s="75" t="s">
        <v>463</v>
      </c>
      <c r="E94" s="79" t="s">
        <v>822</v>
      </c>
      <c r="F94" s="62" t="s">
        <v>124</v>
      </c>
      <c r="G94" s="48" t="s">
        <v>39</v>
      </c>
      <c r="H94" s="34" t="s">
        <v>54</v>
      </c>
      <c r="I94" s="10" t="s">
        <v>152</v>
      </c>
      <c r="J94" s="10" t="str">
        <f>IF(OR(G94="TR",G94="TRO"),"B","A")</f>
        <v>A</v>
      </c>
      <c r="K94" s="11">
        <f ca="1">VLOOKUP(F94,OFFSET(Hodnoc!$A$1:$C$23,0,IF(I94="Hory",0,IF(I94="Ledy",3,IF(I94="Písek",6,IF(I94="Skalky",9,IF(I94="Boulder",12,"chyba")))))),IF(J94="A",2,3),0)*VLOOKUP(G94,Hodnoc!$P$1:$Q$9,2,0)</f>
        <v>12</v>
      </c>
    </row>
  </sheetData>
  <sheetProtection autoFilter="0"/>
  <conditionalFormatting sqref="H2:H94">
    <cfRule type="cellIs" priority="1" dxfId="0" operator="equal" stopIfTrue="1">
      <formula>"Honza"</formula>
    </cfRule>
    <cfRule type="cellIs" priority="2" dxfId="1" operator="equal" stopIfTrue="1">
      <formula>"Zyký"</formula>
    </cfRule>
    <cfRule type="cellIs" priority="3" dxfId="2" operator="equal" stopIfTrue="1">
      <formula>"Péťa"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0"/>
  </sheetPr>
  <dimension ref="A1:O110"/>
  <sheetViews>
    <sheetView workbookViewId="0" topLeftCell="A1">
      <pane ySplit="1" topLeftCell="BM69" activePane="bottomLeft" state="frozen"/>
      <selection pane="topLeft" activeCell="A1" sqref="A1"/>
      <selection pane="bottomLeft" activeCell="O110" sqref="O110"/>
    </sheetView>
  </sheetViews>
  <sheetFormatPr defaultColWidth="9.140625" defaultRowHeight="12.75"/>
  <cols>
    <col min="1" max="1" width="4.00390625" style="0" bestFit="1" customWidth="1"/>
    <col min="2" max="2" width="8.140625" style="0" bestFit="1" customWidth="1"/>
    <col min="3" max="3" width="16.140625" style="0" bestFit="1" customWidth="1"/>
    <col min="4" max="4" width="10.00390625" style="0" bestFit="1" customWidth="1"/>
    <col min="5" max="5" width="22.00390625" style="0" bestFit="1" customWidth="1"/>
    <col min="6" max="6" width="5.7109375" style="0" bestFit="1" customWidth="1"/>
    <col min="7" max="7" width="4.8515625" style="0" bestFit="1" customWidth="1"/>
    <col min="8" max="8" width="7.28125" style="0" bestFit="1" customWidth="1"/>
    <col min="9" max="9" width="7.0039062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5.00390625" style="0" bestFit="1" customWidth="1"/>
    <col min="15" max="15" width="4.00390625" style="0" bestFit="1" customWidth="1"/>
    <col min="16" max="16384" width="10.421875" style="0" customWidth="1"/>
  </cols>
  <sheetData>
    <row r="1" spans="1:15" ht="12.75">
      <c r="A1" s="6" t="s">
        <v>45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48</v>
      </c>
      <c r="G1" s="6" t="s">
        <v>4</v>
      </c>
      <c r="H1" s="6" t="s">
        <v>56</v>
      </c>
      <c r="I1" s="6" t="s">
        <v>35</v>
      </c>
      <c r="J1" s="6" t="s">
        <v>36</v>
      </c>
      <c r="K1" s="6" t="s">
        <v>6</v>
      </c>
      <c r="M1" s="6" t="s">
        <v>86</v>
      </c>
      <c r="N1">
        <f>SUM(K:K)</f>
        <v>3176</v>
      </c>
      <c r="O1">
        <f>COUNT(K2:K1006)</f>
        <v>107</v>
      </c>
    </row>
    <row r="2" spans="1:11" ht="12.75">
      <c r="A2" s="7">
        <v>1</v>
      </c>
      <c r="B2" s="31">
        <v>39172</v>
      </c>
      <c r="C2" s="31" t="s">
        <v>325</v>
      </c>
      <c r="D2" s="8"/>
      <c r="E2" s="7" t="s">
        <v>326</v>
      </c>
      <c r="F2" s="9">
        <v>8</v>
      </c>
      <c r="G2" s="10" t="s">
        <v>239</v>
      </c>
      <c r="H2" s="36" t="s">
        <v>324</v>
      </c>
      <c r="I2" s="10" t="s">
        <v>152</v>
      </c>
      <c r="J2" s="10" t="str">
        <f aca="true" t="shared" si="0" ref="J2:J33">IF(OR(G2="TR",G2="TRO"),"B","A")</f>
        <v>A</v>
      </c>
      <c r="K2" s="11">
        <f ca="1">VLOOKUP(F2,OFFSET(Hodnoc!$A$1:$C$23,0,IF(I2="Hory",0,IF(I2="Ledy",3,IF(I2="Písek",6,IF(I2="Skalky",9,IF(I2="Boulder",12,"chyba")))))),IF(J2="A",2,3),0)*VLOOKUP(G2,Hodnoc!$P$1:$Q$9,2,0)</f>
        <v>64.5</v>
      </c>
    </row>
    <row r="3" spans="1:11" ht="12.75">
      <c r="A3" s="7">
        <v>2</v>
      </c>
      <c r="B3" s="31">
        <v>39172</v>
      </c>
      <c r="C3" s="31" t="s">
        <v>325</v>
      </c>
      <c r="D3" s="8"/>
      <c r="E3" s="7" t="s">
        <v>327</v>
      </c>
      <c r="F3" s="9" t="s">
        <v>149</v>
      </c>
      <c r="G3" s="10" t="s">
        <v>39</v>
      </c>
      <c r="H3" s="36" t="s">
        <v>324</v>
      </c>
      <c r="I3" s="10" t="s">
        <v>152</v>
      </c>
      <c r="J3" s="10" t="str">
        <f t="shared" si="0"/>
        <v>A</v>
      </c>
      <c r="K3" s="11">
        <f ca="1">VLOOKUP(F3,OFFSET(Hodnoc!$A$1:$C$23,0,IF(I3="Hory",0,IF(I3="Ledy",3,IF(I3="Písek",6,IF(I3="Skalky",9,IF(I3="Boulder",12,"chyba")))))),IF(J3="A",2,3),0)*VLOOKUP(G3,Hodnoc!$P$1:$Q$9,2,0)</f>
        <v>72</v>
      </c>
    </row>
    <row r="4" spans="1:11" ht="12.75">
      <c r="A4" s="7">
        <v>3</v>
      </c>
      <c r="B4" s="31" t="s">
        <v>118</v>
      </c>
      <c r="C4" s="31" t="s">
        <v>58</v>
      </c>
      <c r="D4" s="8"/>
      <c r="E4" s="7" t="s">
        <v>328</v>
      </c>
      <c r="F4" s="10" t="s">
        <v>158</v>
      </c>
      <c r="G4" s="10" t="s">
        <v>38</v>
      </c>
      <c r="H4" s="36" t="s">
        <v>324</v>
      </c>
      <c r="I4" s="10" t="s">
        <v>152</v>
      </c>
      <c r="J4" s="10" t="str">
        <f t="shared" si="0"/>
        <v>A</v>
      </c>
      <c r="K4" s="11">
        <f ca="1">VLOOKUP(F4,OFFSET(Hodnoc!$A$1:$C$23,0,IF(I4="Hory",0,IF(I4="Ledy",3,IF(I4="Písek",6,IF(I4="Skalky",9,IF(I4="Boulder",12,"chyba")))))),IF(J4="A",2,3),0)*VLOOKUP(G4,Hodnoc!$P$1:$Q$9,2,0)</f>
        <v>31.5</v>
      </c>
    </row>
    <row r="5" spans="1:11" ht="12.75">
      <c r="A5" s="7">
        <v>4</v>
      </c>
      <c r="B5" s="31" t="s">
        <v>118</v>
      </c>
      <c r="C5" s="31" t="s">
        <v>58</v>
      </c>
      <c r="D5" s="8"/>
      <c r="E5" s="7" t="s">
        <v>329</v>
      </c>
      <c r="F5" s="9">
        <v>5</v>
      </c>
      <c r="G5" s="10" t="s">
        <v>38</v>
      </c>
      <c r="H5" s="36" t="s">
        <v>324</v>
      </c>
      <c r="I5" s="10" t="s">
        <v>152</v>
      </c>
      <c r="J5" s="10" t="str">
        <f t="shared" si="0"/>
        <v>A</v>
      </c>
      <c r="K5" s="11">
        <f ca="1">VLOOKUP(F5,OFFSET(Hodnoc!$A$1:$C$23,0,IF(I5="Hory",0,IF(I5="Ledy",3,IF(I5="Písek",6,IF(I5="Skalky",9,IF(I5="Boulder",12,"chyba")))))),IF(J5="A",2,3),0)*VLOOKUP(G5,Hodnoc!$P$1:$Q$9,2,0)</f>
        <v>16.5</v>
      </c>
    </row>
    <row r="6" spans="1:11" ht="12.75">
      <c r="A6" s="7">
        <v>5</v>
      </c>
      <c r="B6" s="31" t="s">
        <v>118</v>
      </c>
      <c r="C6" s="31" t="s">
        <v>58</v>
      </c>
      <c r="D6" s="8"/>
      <c r="E6" s="7" t="s">
        <v>206</v>
      </c>
      <c r="F6" s="9" t="s">
        <v>156</v>
      </c>
      <c r="G6" s="10" t="s">
        <v>39</v>
      </c>
      <c r="H6" s="36" t="s">
        <v>324</v>
      </c>
      <c r="I6" s="10" t="s">
        <v>152</v>
      </c>
      <c r="J6" s="10" t="str">
        <f t="shared" si="0"/>
        <v>A</v>
      </c>
      <c r="K6" s="11">
        <f ca="1">VLOOKUP(F6,OFFSET(Hodnoc!$A$1:$C$23,0,IF(I6="Hory",0,IF(I6="Ledy",3,IF(I6="Písek",6,IF(I6="Skalky",9,IF(I6="Boulder",12,"chyba")))))),IF(J6="A",2,3),0)*VLOOKUP(G6,Hodnoc!$P$1:$Q$9,2,0)</f>
        <v>19.5</v>
      </c>
    </row>
    <row r="7" spans="1:11" ht="12.75">
      <c r="A7" s="7">
        <v>6</v>
      </c>
      <c r="B7" s="31" t="s">
        <v>118</v>
      </c>
      <c r="C7" s="31" t="s">
        <v>58</v>
      </c>
      <c r="D7" s="8"/>
      <c r="E7" s="7" t="s">
        <v>205</v>
      </c>
      <c r="F7" s="12" t="s">
        <v>156</v>
      </c>
      <c r="G7" s="10" t="s">
        <v>39</v>
      </c>
      <c r="H7" s="36" t="s">
        <v>324</v>
      </c>
      <c r="I7" s="10" t="s">
        <v>152</v>
      </c>
      <c r="J7" s="10" t="str">
        <f t="shared" si="0"/>
        <v>A</v>
      </c>
      <c r="K7" s="11">
        <f ca="1">VLOOKUP(F7,OFFSET(Hodnoc!$A$1:$C$23,0,IF(I7="Hory",0,IF(I7="Ledy",3,IF(I7="Písek",6,IF(I7="Skalky",9,IF(I7="Boulder",12,"chyba")))))),IF(J7="A",2,3),0)*VLOOKUP(G7,Hodnoc!$P$1:$Q$9,2,0)</f>
        <v>19.5</v>
      </c>
    </row>
    <row r="8" spans="1:11" ht="12.75">
      <c r="A8" s="7">
        <v>7</v>
      </c>
      <c r="B8" s="31" t="s">
        <v>118</v>
      </c>
      <c r="C8" s="31" t="s">
        <v>58</v>
      </c>
      <c r="D8" s="8"/>
      <c r="E8" s="7" t="s">
        <v>330</v>
      </c>
      <c r="F8" s="12">
        <v>6</v>
      </c>
      <c r="G8" s="10" t="s">
        <v>39</v>
      </c>
      <c r="H8" s="36" t="s">
        <v>324</v>
      </c>
      <c r="I8" s="10" t="s">
        <v>152</v>
      </c>
      <c r="J8" s="10" t="str">
        <f t="shared" si="0"/>
        <v>A</v>
      </c>
      <c r="K8" s="11">
        <f ca="1">VLOOKUP(F8,OFFSET(Hodnoc!$A$1:$C$23,0,IF(I8="Hory",0,IF(I8="Ledy",3,IF(I8="Písek",6,IF(I8="Skalky",9,IF(I8="Boulder",12,"chyba")))))),IF(J8="A",2,3),0)*VLOOKUP(G8,Hodnoc!$P$1:$Q$9,2,0)</f>
        <v>27</v>
      </c>
    </row>
    <row r="9" spans="1:11" ht="12.75">
      <c r="A9" s="7">
        <v>8</v>
      </c>
      <c r="B9" s="31" t="s">
        <v>118</v>
      </c>
      <c r="C9" s="31" t="s">
        <v>58</v>
      </c>
      <c r="D9" s="8"/>
      <c r="E9" s="7" t="s">
        <v>331</v>
      </c>
      <c r="F9" s="12" t="s">
        <v>124</v>
      </c>
      <c r="G9" s="10" t="s">
        <v>39</v>
      </c>
      <c r="H9" s="36" t="s">
        <v>324</v>
      </c>
      <c r="I9" s="10" t="s">
        <v>152</v>
      </c>
      <c r="J9" s="10" t="str">
        <f t="shared" si="0"/>
        <v>A</v>
      </c>
      <c r="K9" s="11">
        <f ca="1">VLOOKUP(F9,OFFSET(Hodnoc!$A$1:$C$23,0,IF(I9="Hory",0,IF(I9="Ledy",3,IF(I9="Písek",6,IF(I9="Skalky",9,IF(I9="Boulder",12,"chyba")))))),IF(J9="A",2,3),0)*VLOOKUP(G9,Hodnoc!$P$1:$Q$9,2,0)</f>
        <v>12</v>
      </c>
    </row>
    <row r="10" spans="1:11" ht="12.75">
      <c r="A10" s="7">
        <v>9</v>
      </c>
      <c r="B10" s="31" t="s">
        <v>118</v>
      </c>
      <c r="C10" s="31" t="s">
        <v>58</v>
      </c>
      <c r="D10" s="8"/>
      <c r="E10" s="7" t="s">
        <v>332</v>
      </c>
      <c r="F10" s="12" t="s">
        <v>159</v>
      </c>
      <c r="G10" s="10" t="s">
        <v>85</v>
      </c>
      <c r="H10" s="36" t="s">
        <v>324</v>
      </c>
      <c r="I10" s="10" t="s">
        <v>152</v>
      </c>
      <c r="J10" s="10" t="str">
        <f t="shared" si="0"/>
        <v>A</v>
      </c>
      <c r="K10" s="11">
        <f ca="1">VLOOKUP(F10,OFFSET(Hodnoc!$A$1:$C$23,0,IF(I10="Hory",0,IF(I10="Ledy",3,IF(I10="Písek",6,IF(I10="Skalky",9,IF(I10="Boulder",12,"chyba")))))),IF(J10="A",2,3),0)*VLOOKUP(G10,Hodnoc!$P$1:$Q$9,2,0)</f>
        <v>25</v>
      </c>
    </row>
    <row r="11" spans="1:11" ht="12.75">
      <c r="A11" s="7">
        <v>10</v>
      </c>
      <c r="B11" s="31" t="s">
        <v>118</v>
      </c>
      <c r="C11" s="31" t="s">
        <v>58</v>
      </c>
      <c r="D11" s="8"/>
      <c r="E11" s="7" t="s">
        <v>333</v>
      </c>
      <c r="F11" s="12">
        <v>6</v>
      </c>
      <c r="G11" s="10" t="s">
        <v>39</v>
      </c>
      <c r="H11" s="36" t="s">
        <v>324</v>
      </c>
      <c r="I11" s="10" t="s">
        <v>152</v>
      </c>
      <c r="J11" s="10" t="str">
        <f t="shared" si="0"/>
        <v>A</v>
      </c>
      <c r="K11" s="11">
        <f ca="1">VLOOKUP(F11,OFFSET(Hodnoc!$A$1:$C$23,0,IF(I11="Hory",0,IF(I11="Ledy",3,IF(I11="Písek",6,IF(I11="Skalky",9,IF(I11="Boulder",12,"chyba")))))),IF(J11="A",2,3),0)*VLOOKUP(G11,Hodnoc!$P$1:$Q$9,2,0)</f>
        <v>27</v>
      </c>
    </row>
    <row r="12" spans="1:11" ht="12.75">
      <c r="A12" s="7">
        <v>11</v>
      </c>
      <c r="B12" s="31" t="s">
        <v>118</v>
      </c>
      <c r="C12" s="31" t="s">
        <v>58</v>
      </c>
      <c r="D12" s="8"/>
      <c r="E12" s="7" t="s">
        <v>334</v>
      </c>
      <c r="F12" s="9" t="s">
        <v>159</v>
      </c>
      <c r="G12" s="10" t="s">
        <v>39</v>
      </c>
      <c r="H12" s="36" t="s">
        <v>324</v>
      </c>
      <c r="I12" s="10" t="s">
        <v>152</v>
      </c>
      <c r="J12" s="10" t="str">
        <f t="shared" si="0"/>
        <v>A</v>
      </c>
      <c r="K12" s="11">
        <f ca="1">VLOOKUP(F12,OFFSET(Hodnoc!$A$1:$C$23,0,IF(I12="Hory",0,IF(I12="Ledy",3,IF(I12="Písek",6,IF(I12="Skalky",9,IF(I12="Boulder",12,"chyba")))))),IF(J12="A",2,3),0)*VLOOKUP(G12,Hodnoc!$P$1:$Q$9,2,0)</f>
        <v>37.5</v>
      </c>
    </row>
    <row r="13" spans="1:11" ht="12.75">
      <c r="A13" s="7">
        <v>12</v>
      </c>
      <c r="B13" s="31" t="s">
        <v>118</v>
      </c>
      <c r="C13" s="31" t="s">
        <v>58</v>
      </c>
      <c r="D13" s="8"/>
      <c r="E13" s="32" t="s">
        <v>335</v>
      </c>
      <c r="F13" s="12" t="s">
        <v>158</v>
      </c>
      <c r="G13" s="10" t="s">
        <v>38</v>
      </c>
      <c r="H13" s="36" t="s">
        <v>324</v>
      </c>
      <c r="I13" s="10" t="s">
        <v>152</v>
      </c>
      <c r="J13" s="10" t="str">
        <f t="shared" si="0"/>
        <v>A</v>
      </c>
      <c r="K13" s="11">
        <f ca="1">VLOOKUP(F13,OFFSET(Hodnoc!$A$1:$C$23,0,IF(I13="Hory",0,IF(I13="Ledy",3,IF(I13="Písek",6,IF(I13="Skalky",9,IF(I13="Boulder",12,"chyba")))))),IF(J13="A",2,3),0)*VLOOKUP(G13,Hodnoc!$P$1:$Q$9,2,0)</f>
        <v>31.5</v>
      </c>
    </row>
    <row r="14" spans="1:11" ht="12.75">
      <c r="A14" s="7">
        <v>13</v>
      </c>
      <c r="B14" s="31" t="s">
        <v>118</v>
      </c>
      <c r="C14" s="31" t="s">
        <v>58</v>
      </c>
      <c r="D14" s="8"/>
      <c r="E14" s="32" t="s">
        <v>336</v>
      </c>
      <c r="F14" s="12" t="s">
        <v>154</v>
      </c>
      <c r="G14" s="10" t="s">
        <v>39</v>
      </c>
      <c r="H14" s="36" t="s">
        <v>324</v>
      </c>
      <c r="I14" s="10" t="s">
        <v>152</v>
      </c>
      <c r="J14" s="10" t="str">
        <f t="shared" si="0"/>
        <v>A</v>
      </c>
      <c r="K14" s="11">
        <f ca="1">VLOOKUP(F14,OFFSET(Hodnoc!$A$1:$C$23,0,IF(I14="Hory",0,IF(I14="Ledy",3,IF(I14="Písek",6,IF(I14="Skalky",9,IF(I14="Boulder",12,"chyba")))))),IF(J14="A",2,3),0)*VLOOKUP(G14,Hodnoc!$P$1:$Q$9,2,0)</f>
        <v>7.5</v>
      </c>
    </row>
    <row r="15" spans="1:11" ht="12.75">
      <c r="A15" s="7">
        <v>14</v>
      </c>
      <c r="B15" s="31" t="s">
        <v>118</v>
      </c>
      <c r="C15" s="31" t="s">
        <v>58</v>
      </c>
      <c r="D15" s="8"/>
      <c r="E15" s="32" t="s">
        <v>337</v>
      </c>
      <c r="F15" s="9" t="s">
        <v>157</v>
      </c>
      <c r="G15" s="10" t="s">
        <v>39</v>
      </c>
      <c r="H15" s="36" t="s">
        <v>324</v>
      </c>
      <c r="I15" s="10" t="s">
        <v>152</v>
      </c>
      <c r="J15" s="10" t="str">
        <f t="shared" si="0"/>
        <v>A</v>
      </c>
      <c r="K15" s="11">
        <f ca="1">VLOOKUP(F15,OFFSET(Hodnoc!$A$1:$C$23,0,IF(I15="Hory",0,IF(I15="Ledy",3,IF(I15="Písek",6,IF(I15="Skalky",9,IF(I15="Boulder",12,"chyba")))))),IF(J15="A",2,3),0)*VLOOKUP(G15,Hodnoc!$P$1:$Q$9,2,0)</f>
        <v>24</v>
      </c>
    </row>
    <row r="16" spans="1:11" ht="12.75">
      <c r="A16" s="7">
        <v>15</v>
      </c>
      <c r="B16" s="31" t="s">
        <v>118</v>
      </c>
      <c r="C16" s="31" t="s">
        <v>58</v>
      </c>
      <c r="D16" s="8"/>
      <c r="E16" s="32" t="s">
        <v>338</v>
      </c>
      <c r="F16" s="9" t="s">
        <v>159</v>
      </c>
      <c r="G16" s="10" t="s">
        <v>39</v>
      </c>
      <c r="H16" s="36" t="s">
        <v>324</v>
      </c>
      <c r="I16" s="10" t="s">
        <v>152</v>
      </c>
      <c r="J16" s="10" t="str">
        <f t="shared" si="0"/>
        <v>A</v>
      </c>
      <c r="K16" s="11">
        <f ca="1">VLOOKUP(F16,OFFSET(Hodnoc!$A$1:$C$23,0,IF(I16="Hory",0,IF(I16="Ledy",3,IF(I16="Písek",6,IF(I16="Skalky",9,IF(I16="Boulder",12,"chyba")))))),IF(J16="A",2,3),0)*VLOOKUP(G16,Hodnoc!$P$1:$Q$9,2,0)</f>
        <v>37.5</v>
      </c>
    </row>
    <row r="17" spans="1:11" ht="12.75">
      <c r="A17" s="7">
        <v>16</v>
      </c>
      <c r="B17" s="31" t="s">
        <v>118</v>
      </c>
      <c r="C17" s="31" t="s">
        <v>58</v>
      </c>
      <c r="D17" s="8"/>
      <c r="E17" s="7" t="s">
        <v>339</v>
      </c>
      <c r="F17" s="12">
        <v>4</v>
      </c>
      <c r="G17" s="10" t="s">
        <v>39</v>
      </c>
      <c r="H17" s="36" t="s">
        <v>324</v>
      </c>
      <c r="I17" s="10" t="s">
        <v>152</v>
      </c>
      <c r="J17" s="10" t="str">
        <f t="shared" si="0"/>
        <v>A</v>
      </c>
      <c r="K17" s="11">
        <f ca="1">VLOOKUP(F17,OFFSET(Hodnoc!$A$1:$C$23,0,IF(I17="Hory",0,IF(I17="Ledy",3,IF(I17="Písek",6,IF(I17="Skalky",9,IF(I17="Boulder",12,"chyba")))))),IF(J17="A",2,3),0)*VLOOKUP(G17,Hodnoc!$P$1:$Q$9,2,0)</f>
        <v>9</v>
      </c>
    </row>
    <row r="18" spans="1:11" ht="12.75">
      <c r="A18" s="7">
        <v>17</v>
      </c>
      <c r="B18" s="31" t="s">
        <v>118</v>
      </c>
      <c r="C18" s="31" t="s">
        <v>58</v>
      </c>
      <c r="D18" s="8"/>
      <c r="E18" s="7" t="s">
        <v>340</v>
      </c>
      <c r="F18" s="12" t="s">
        <v>149</v>
      </c>
      <c r="G18" s="10" t="s">
        <v>85</v>
      </c>
      <c r="H18" s="36" t="s">
        <v>324</v>
      </c>
      <c r="I18" s="10" t="s">
        <v>152</v>
      </c>
      <c r="J18" s="10" t="str">
        <f t="shared" si="0"/>
        <v>A</v>
      </c>
      <c r="K18" s="11">
        <f ca="1">VLOOKUP(F18,OFFSET(Hodnoc!$A$1:$C$23,0,IF(I18="Hory",0,IF(I18="Ledy",3,IF(I18="Písek",6,IF(I18="Skalky",9,IF(I18="Boulder",12,"chyba")))))),IF(J18="A",2,3),0)*VLOOKUP(G18,Hodnoc!$P$1:$Q$9,2,0)</f>
        <v>48</v>
      </c>
    </row>
    <row r="19" spans="1:11" ht="12.75">
      <c r="A19" s="7">
        <v>18</v>
      </c>
      <c r="B19" s="31" t="s">
        <v>118</v>
      </c>
      <c r="C19" s="31" t="s">
        <v>58</v>
      </c>
      <c r="D19" s="8"/>
      <c r="E19" s="7" t="s">
        <v>341</v>
      </c>
      <c r="F19" s="12" t="s">
        <v>157</v>
      </c>
      <c r="G19" s="10" t="s">
        <v>39</v>
      </c>
      <c r="H19" s="36" t="s">
        <v>324</v>
      </c>
      <c r="I19" s="10" t="s">
        <v>152</v>
      </c>
      <c r="J19" s="10" t="str">
        <f t="shared" si="0"/>
        <v>A</v>
      </c>
      <c r="K19" s="11">
        <f ca="1">VLOOKUP(F19,OFFSET(Hodnoc!$A$1:$C$23,0,IF(I19="Hory",0,IF(I19="Ledy",3,IF(I19="Písek",6,IF(I19="Skalky",9,IF(I19="Boulder",12,"chyba")))))),IF(J19="A",2,3),0)*VLOOKUP(G19,Hodnoc!$P$1:$Q$9,2,0)</f>
        <v>24</v>
      </c>
    </row>
    <row r="20" spans="1:11" ht="12.75">
      <c r="A20" s="7">
        <v>19</v>
      </c>
      <c r="B20" s="31" t="s">
        <v>118</v>
      </c>
      <c r="C20" s="31" t="s">
        <v>58</v>
      </c>
      <c r="D20" s="8"/>
      <c r="E20" s="7" t="s">
        <v>342</v>
      </c>
      <c r="F20" s="12">
        <v>4</v>
      </c>
      <c r="G20" s="10" t="s">
        <v>39</v>
      </c>
      <c r="H20" s="36" t="s">
        <v>324</v>
      </c>
      <c r="I20" s="10" t="s">
        <v>152</v>
      </c>
      <c r="J20" s="10" t="str">
        <f t="shared" si="0"/>
        <v>A</v>
      </c>
      <c r="K20" s="11">
        <f ca="1">VLOOKUP(F20,OFFSET(Hodnoc!$A$1:$C$23,0,IF(I20="Hory",0,IF(I20="Ledy",3,IF(I20="Písek",6,IF(I20="Skalky",9,IF(I20="Boulder",12,"chyba")))))),IF(J20="A",2,3),0)*VLOOKUP(G20,Hodnoc!$P$1:$Q$9,2,0)</f>
        <v>9</v>
      </c>
    </row>
    <row r="21" spans="1:11" ht="12.75">
      <c r="A21" s="7">
        <v>20</v>
      </c>
      <c r="B21" s="31" t="s">
        <v>118</v>
      </c>
      <c r="C21" s="31" t="s">
        <v>58</v>
      </c>
      <c r="D21" s="8"/>
      <c r="E21" s="7" t="s">
        <v>343</v>
      </c>
      <c r="F21" s="12">
        <v>4</v>
      </c>
      <c r="G21" s="10" t="s">
        <v>39</v>
      </c>
      <c r="H21" s="36" t="s">
        <v>324</v>
      </c>
      <c r="I21" s="10" t="s">
        <v>152</v>
      </c>
      <c r="J21" s="10" t="str">
        <f t="shared" si="0"/>
        <v>A</v>
      </c>
      <c r="K21" s="11">
        <f ca="1">VLOOKUP(F21,OFFSET(Hodnoc!$A$1:$C$23,0,IF(I21="Hory",0,IF(I21="Ledy",3,IF(I21="Písek",6,IF(I21="Skalky",9,IF(I21="Boulder",12,"chyba")))))),IF(J21="A",2,3),0)*VLOOKUP(G21,Hodnoc!$P$1:$Q$9,2,0)</f>
        <v>9</v>
      </c>
    </row>
    <row r="22" spans="1:11" ht="12.75">
      <c r="A22" s="7">
        <v>21</v>
      </c>
      <c r="B22" s="31" t="s">
        <v>118</v>
      </c>
      <c r="C22" s="31" t="s">
        <v>58</v>
      </c>
      <c r="D22" s="8"/>
      <c r="E22" s="7" t="s">
        <v>344</v>
      </c>
      <c r="F22" s="12">
        <v>4</v>
      </c>
      <c r="G22" s="10" t="s">
        <v>39</v>
      </c>
      <c r="H22" s="36" t="s">
        <v>324</v>
      </c>
      <c r="I22" s="10" t="s">
        <v>152</v>
      </c>
      <c r="J22" s="10" t="str">
        <f t="shared" si="0"/>
        <v>A</v>
      </c>
      <c r="K22" s="11">
        <f ca="1">VLOOKUP(F22,OFFSET(Hodnoc!$A$1:$C$23,0,IF(I22="Hory",0,IF(I22="Ledy",3,IF(I22="Písek",6,IF(I22="Skalky",9,IF(I22="Boulder",12,"chyba")))))),IF(J22="A",2,3),0)*VLOOKUP(G22,Hodnoc!$P$1:$Q$9,2,0)</f>
        <v>9</v>
      </c>
    </row>
    <row r="23" spans="1:11" ht="12.75">
      <c r="A23" s="7">
        <v>22</v>
      </c>
      <c r="B23" s="31" t="s">
        <v>118</v>
      </c>
      <c r="C23" s="31" t="s">
        <v>325</v>
      </c>
      <c r="D23" s="8"/>
      <c r="E23" s="7" t="s">
        <v>345</v>
      </c>
      <c r="F23" s="12" t="s">
        <v>146</v>
      </c>
      <c r="G23" s="10" t="s">
        <v>85</v>
      </c>
      <c r="H23" s="36" t="s">
        <v>324</v>
      </c>
      <c r="I23" s="10" t="s">
        <v>152</v>
      </c>
      <c r="J23" s="10" t="str">
        <f t="shared" si="0"/>
        <v>A</v>
      </c>
      <c r="K23" s="11">
        <f ca="1">VLOOKUP(F23,OFFSET(Hodnoc!$A$1:$C$23,0,IF(I23="Hory",0,IF(I23="Ledy",3,IF(I23="Písek",6,IF(I23="Skalky",9,IF(I23="Boulder",12,"chyba")))))),IF(J23="A",2,3),0)*VLOOKUP(G23,Hodnoc!$P$1:$Q$9,2,0)</f>
        <v>38</v>
      </c>
    </row>
    <row r="24" spans="1:11" ht="12.75">
      <c r="A24" s="7">
        <v>23</v>
      </c>
      <c r="B24" s="31" t="s">
        <v>118</v>
      </c>
      <c r="C24" s="31" t="s">
        <v>325</v>
      </c>
      <c r="D24" s="8"/>
      <c r="E24" s="7" t="s">
        <v>346</v>
      </c>
      <c r="F24" s="12" t="s">
        <v>146</v>
      </c>
      <c r="G24" s="10" t="s">
        <v>85</v>
      </c>
      <c r="H24" s="36" t="s">
        <v>324</v>
      </c>
      <c r="I24" s="10" t="s">
        <v>152</v>
      </c>
      <c r="J24" s="10" t="str">
        <f t="shared" si="0"/>
        <v>A</v>
      </c>
      <c r="K24" s="11">
        <f ca="1">VLOOKUP(F24,OFFSET(Hodnoc!$A$1:$C$23,0,IF(I24="Hory",0,IF(I24="Ledy",3,IF(I24="Písek",6,IF(I24="Skalky",9,IF(I24="Boulder",12,"chyba")))))),IF(J24="A",2,3),0)*VLOOKUP(G24,Hodnoc!$P$1:$Q$9,2,0)</f>
        <v>38</v>
      </c>
    </row>
    <row r="25" spans="1:11" ht="12.75">
      <c r="A25" s="7">
        <v>24</v>
      </c>
      <c r="B25" s="31" t="s">
        <v>118</v>
      </c>
      <c r="C25" s="31" t="s">
        <v>325</v>
      </c>
      <c r="D25" s="8"/>
      <c r="E25" s="7" t="s">
        <v>347</v>
      </c>
      <c r="F25" s="12">
        <v>7</v>
      </c>
      <c r="G25" s="10" t="s">
        <v>85</v>
      </c>
      <c r="H25" s="36" t="s">
        <v>324</v>
      </c>
      <c r="I25" s="10" t="s">
        <v>152</v>
      </c>
      <c r="J25" s="10" t="str">
        <f t="shared" si="0"/>
        <v>A</v>
      </c>
      <c r="K25" s="11">
        <f ca="1">VLOOKUP(F25,OFFSET(Hodnoc!$A$1:$C$23,0,IF(I25="Hory",0,IF(I25="Ledy",3,IF(I25="Písek",6,IF(I25="Skalky",9,IF(I25="Boulder",12,"chyba")))))),IF(J25="A",2,3),0)*VLOOKUP(G25,Hodnoc!$P$1:$Q$9,2,0)</f>
        <v>29</v>
      </c>
    </row>
    <row r="26" spans="1:11" ht="12.75">
      <c r="A26" s="7">
        <v>25</v>
      </c>
      <c r="B26" s="31">
        <v>39182</v>
      </c>
      <c r="C26" s="31" t="s">
        <v>93</v>
      </c>
      <c r="D26" s="8"/>
      <c r="E26" s="7" t="s">
        <v>348</v>
      </c>
      <c r="F26" s="12" t="s">
        <v>131</v>
      </c>
      <c r="G26" s="10" t="s">
        <v>132</v>
      </c>
      <c r="H26" s="36" t="s">
        <v>324</v>
      </c>
      <c r="I26" s="10" t="s">
        <v>240</v>
      </c>
      <c r="J26" s="10" t="str">
        <f t="shared" si="0"/>
        <v>A</v>
      </c>
      <c r="K26" s="11">
        <f ca="1">VLOOKUP(F26,OFFSET(Hodnoc!$A$1:$C$23,0,IF(I26="Hory",0,IF(I26="Ledy",3,IF(I26="Písek",6,IF(I26="Skalky",9,IF(I26="Boulder",12,"chyba")))))),IF(J26="A",2,3),0)*VLOOKUP(G26,Hodnoc!$P$1:$Q$9,2,0)</f>
        <v>48</v>
      </c>
    </row>
    <row r="27" spans="1:11" ht="12.75">
      <c r="A27" s="7">
        <v>26</v>
      </c>
      <c r="B27" s="31">
        <v>39153</v>
      </c>
      <c r="C27" s="31" t="s">
        <v>68</v>
      </c>
      <c r="D27" s="8"/>
      <c r="E27" s="7" t="s">
        <v>349</v>
      </c>
      <c r="F27" s="12" t="s">
        <v>127</v>
      </c>
      <c r="G27" s="10" t="s">
        <v>132</v>
      </c>
      <c r="H27" s="36" t="s">
        <v>324</v>
      </c>
      <c r="I27" s="10" t="s">
        <v>240</v>
      </c>
      <c r="J27" s="10" t="str">
        <f t="shared" si="0"/>
        <v>A</v>
      </c>
      <c r="K27" s="11">
        <f ca="1">VLOOKUP(F27,OFFSET(Hodnoc!$A$1:$C$23,0,IF(I27="Hory",0,IF(I27="Ledy",3,IF(I27="Písek",6,IF(I27="Skalky",9,IF(I27="Boulder",12,"chyba")))))),IF(J27="A",2,3),0)*VLOOKUP(G27,Hodnoc!$P$1:$Q$9,2,0)</f>
        <v>42</v>
      </c>
    </row>
    <row r="28" spans="1:11" ht="12.75">
      <c r="A28" s="7">
        <v>27</v>
      </c>
      <c r="B28" s="31">
        <v>39150</v>
      </c>
      <c r="C28" s="31" t="s">
        <v>89</v>
      </c>
      <c r="D28" s="8"/>
      <c r="E28" s="7" t="s">
        <v>350</v>
      </c>
      <c r="F28" s="12" t="s">
        <v>163</v>
      </c>
      <c r="G28" s="10" t="s">
        <v>132</v>
      </c>
      <c r="H28" s="36" t="s">
        <v>324</v>
      </c>
      <c r="I28" s="10" t="s">
        <v>240</v>
      </c>
      <c r="J28" s="10" t="str">
        <f t="shared" si="0"/>
        <v>A</v>
      </c>
      <c r="K28" s="11">
        <f ca="1">VLOOKUP(F28,OFFSET(Hodnoc!$A$1:$C$23,0,IF(I28="Hory",0,IF(I28="Ledy",3,IF(I28="Písek",6,IF(I28="Skalky",9,IF(I28="Boulder",12,"chyba")))))),IF(J28="A",2,3),0)*VLOOKUP(G28,Hodnoc!$P$1:$Q$9,2,0)</f>
        <v>52</v>
      </c>
    </row>
    <row r="29" spans="1:11" ht="12.75">
      <c r="A29" s="7">
        <v>28</v>
      </c>
      <c r="B29" s="31">
        <v>39150</v>
      </c>
      <c r="C29" s="31" t="s">
        <v>89</v>
      </c>
      <c r="D29" s="8"/>
      <c r="E29" s="7" t="s">
        <v>351</v>
      </c>
      <c r="F29" s="12" t="s">
        <v>162</v>
      </c>
      <c r="G29" s="10" t="s">
        <v>132</v>
      </c>
      <c r="H29" s="36" t="s">
        <v>324</v>
      </c>
      <c r="I29" s="10" t="s">
        <v>240</v>
      </c>
      <c r="J29" s="10" t="str">
        <f t="shared" si="0"/>
        <v>A</v>
      </c>
      <c r="K29" s="11">
        <f ca="1">VLOOKUP(F29,OFFSET(Hodnoc!$A$1:$C$23,0,IF(I29="Hory",0,IF(I29="Ledy",3,IF(I29="Písek",6,IF(I29="Skalky",9,IF(I29="Boulder",12,"chyba")))))),IF(J29="A",2,3),0)*VLOOKUP(G29,Hodnoc!$P$1:$Q$9,2,0)</f>
        <v>38</v>
      </c>
    </row>
    <row r="30" spans="1:11" ht="12.75">
      <c r="A30" s="7">
        <v>29</v>
      </c>
      <c r="B30" s="31">
        <v>39150</v>
      </c>
      <c r="C30" s="31" t="s">
        <v>90</v>
      </c>
      <c r="D30" s="8"/>
      <c r="E30" s="7" t="s">
        <v>352</v>
      </c>
      <c r="F30" s="12" t="s">
        <v>131</v>
      </c>
      <c r="G30" s="10" t="s">
        <v>132</v>
      </c>
      <c r="H30" s="36" t="s">
        <v>324</v>
      </c>
      <c r="I30" s="10" t="s">
        <v>240</v>
      </c>
      <c r="J30" s="10" t="str">
        <f t="shared" si="0"/>
        <v>A</v>
      </c>
      <c r="K30" s="11">
        <f ca="1">VLOOKUP(F30,OFFSET(Hodnoc!$A$1:$C$23,0,IF(I30="Hory",0,IF(I30="Ledy",3,IF(I30="Písek",6,IF(I30="Skalky",9,IF(I30="Boulder",12,"chyba")))))),IF(J30="A",2,3),0)*VLOOKUP(G30,Hodnoc!$P$1:$Q$9,2,0)</f>
        <v>48</v>
      </c>
    </row>
    <row r="31" spans="1:11" ht="12.75">
      <c r="A31" s="7">
        <v>30</v>
      </c>
      <c r="B31" s="31">
        <v>39148</v>
      </c>
      <c r="C31" s="31" t="s">
        <v>91</v>
      </c>
      <c r="D31" s="8"/>
      <c r="E31" s="7" t="s">
        <v>353</v>
      </c>
      <c r="F31" s="12" t="s">
        <v>131</v>
      </c>
      <c r="G31" s="10" t="s">
        <v>132</v>
      </c>
      <c r="H31" s="36" t="s">
        <v>324</v>
      </c>
      <c r="I31" s="10" t="s">
        <v>240</v>
      </c>
      <c r="J31" s="10" t="str">
        <f t="shared" si="0"/>
        <v>A</v>
      </c>
      <c r="K31" s="11">
        <f ca="1">VLOOKUP(F31,OFFSET(Hodnoc!$A$1:$C$23,0,IF(I31="Hory",0,IF(I31="Ledy",3,IF(I31="Písek",6,IF(I31="Skalky",9,IF(I31="Boulder",12,"chyba")))))),IF(J31="A",2,3),0)*VLOOKUP(G31,Hodnoc!$P$1:$Q$9,2,0)</f>
        <v>48</v>
      </c>
    </row>
    <row r="32" spans="1:11" ht="12.75">
      <c r="A32" s="7">
        <v>31</v>
      </c>
      <c r="B32" s="31">
        <v>39145</v>
      </c>
      <c r="C32" s="31" t="s">
        <v>92</v>
      </c>
      <c r="D32" s="8"/>
      <c r="E32" s="7" t="s">
        <v>354</v>
      </c>
      <c r="F32" s="12" t="s">
        <v>130</v>
      </c>
      <c r="G32" s="10" t="s">
        <v>132</v>
      </c>
      <c r="H32" s="36" t="s">
        <v>324</v>
      </c>
      <c r="I32" s="10" t="s">
        <v>240</v>
      </c>
      <c r="J32" s="10" t="str">
        <f t="shared" si="0"/>
        <v>A</v>
      </c>
      <c r="K32" s="11">
        <f ca="1">VLOOKUP(F32,OFFSET(Hodnoc!$A$1:$C$23,0,IF(I32="Hory",0,IF(I32="Ledy",3,IF(I32="Písek",6,IF(I32="Skalky",9,IF(I32="Boulder",12,"chyba")))))),IF(J32="A",2,3),0)*VLOOKUP(G32,Hodnoc!$P$1:$Q$9,2,0)</f>
        <v>20</v>
      </c>
    </row>
    <row r="33" spans="1:11" ht="12.75">
      <c r="A33" s="7">
        <v>32</v>
      </c>
      <c r="B33" s="31">
        <v>39145</v>
      </c>
      <c r="C33" s="31" t="s">
        <v>92</v>
      </c>
      <c r="D33" s="8"/>
      <c r="E33" s="7" t="s">
        <v>355</v>
      </c>
      <c r="F33" s="12" t="s">
        <v>162</v>
      </c>
      <c r="G33" s="10" t="s">
        <v>132</v>
      </c>
      <c r="H33" s="36" t="s">
        <v>324</v>
      </c>
      <c r="I33" s="10" t="s">
        <v>240</v>
      </c>
      <c r="J33" s="10" t="str">
        <f t="shared" si="0"/>
        <v>A</v>
      </c>
      <c r="K33" s="11">
        <f ca="1">VLOOKUP(F33,OFFSET(Hodnoc!$A$1:$C$23,0,IF(I33="Hory",0,IF(I33="Ledy",3,IF(I33="Písek",6,IF(I33="Skalky",9,IF(I33="Boulder",12,"chyba")))))),IF(J33="A",2,3),0)*VLOOKUP(G33,Hodnoc!$P$1:$Q$9,2,0)</f>
        <v>38</v>
      </c>
    </row>
    <row r="34" spans="1:11" ht="12.75">
      <c r="A34" s="7">
        <v>33</v>
      </c>
      <c r="B34" s="31">
        <v>39138</v>
      </c>
      <c r="C34" s="31" t="s">
        <v>91</v>
      </c>
      <c r="D34" s="8"/>
      <c r="E34" s="7" t="s">
        <v>356</v>
      </c>
      <c r="F34" s="12" t="s">
        <v>122</v>
      </c>
      <c r="G34" s="10" t="s">
        <v>132</v>
      </c>
      <c r="H34" s="36" t="s">
        <v>324</v>
      </c>
      <c r="I34" s="10" t="s">
        <v>240</v>
      </c>
      <c r="J34" s="10" t="str">
        <f aca="true" t="shared" si="1" ref="J34:J65">IF(OR(G34="TR",G34="TRO"),"B","A")</f>
        <v>A</v>
      </c>
      <c r="K34" s="11">
        <f ca="1">VLOOKUP(F34,OFFSET(Hodnoc!$A$1:$C$23,0,IF(I34="Hory",0,IF(I34="Ledy",3,IF(I34="Písek",6,IF(I34="Skalky",9,IF(I34="Boulder",12,"chyba")))))),IF(J34="A",2,3),0)*VLOOKUP(G34,Hodnoc!$P$1:$Q$9,2,0)</f>
        <v>24</v>
      </c>
    </row>
    <row r="35" spans="1:11" ht="12.75">
      <c r="A35" s="7">
        <v>34</v>
      </c>
      <c r="B35" s="31">
        <v>39138</v>
      </c>
      <c r="C35" s="31" t="s">
        <v>89</v>
      </c>
      <c r="D35" s="8"/>
      <c r="E35" s="7" t="s">
        <v>357</v>
      </c>
      <c r="F35" s="12" t="s">
        <v>127</v>
      </c>
      <c r="G35" s="10" t="s">
        <v>132</v>
      </c>
      <c r="H35" s="36" t="s">
        <v>324</v>
      </c>
      <c r="I35" s="10" t="s">
        <v>240</v>
      </c>
      <c r="J35" s="10" t="str">
        <f t="shared" si="1"/>
        <v>A</v>
      </c>
      <c r="K35" s="11">
        <f ca="1">VLOOKUP(F35,OFFSET(Hodnoc!$A$1:$C$23,0,IF(I35="Hory",0,IF(I35="Ledy",3,IF(I35="Písek",6,IF(I35="Skalky",9,IF(I35="Boulder",12,"chyba")))))),IF(J35="A",2,3),0)*VLOOKUP(G35,Hodnoc!$P$1:$Q$9,2,0)</f>
        <v>42</v>
      </c>
    </row>
    <row r="36" spans="1:11" ht="12.75">
      <c r="A36" s="7">
        <v>35</v>
      </c>
      <c r="B36" s="31" t="s">
        <v>118</v>
      </c>
      <c r="C36" s="31" t="s">
        <v>358</v>
      </c>
      <c r="D36" s="8"/>
      <c r="E36" s="7" t="s">
        <v>118</v>
      </c>
      <c r="F36" s="12" t="s">
        <v>122</v>
      </c>
      <c r="G36" s="10" t="s">
        <v>132</v>
      </c>
      <c r="H36" s="36" t="s">
        <v>324</v>
      </c>
      <c r="I36" s="10" t="s">
        <v>240</v>
      </c>
      <c r="J36" s="10" t="str">
        <f t="shared" si="1"/>
        <v>A</v>
      </c>
      <c r="K36" s="11">
        <f ca="1">VLOOKUP(F36,OFFSET(Hodnoc!$A$1:$C$23,0,IF(I36="Hory",0,IF(I36="Ledy",3,IF(I36="Písek",6,IF(I36="Skalky",9,IF(I36="Boulder",12,"chyba")))))),IF(J36="A",2,3),0)*VLOOKUP(G36,Hodnoc!$P$1:$Q$9,2,0)</f>
        <v>24</v>
      </c>
    </row>
    <row r="37" spans="1:11" ht="12.75">
      <c r="A37" s="7">
        <v>36</v>
      </c>
      <c r="B37" s="31" t="s">
        <v>118</v>
      </c>
      <c r="C37" s="31" t="s">
        <v>358</v>
      </c>
      <c r="D37" s="8"/>
      <c r="E37" s="7" t="s">
        <v>118</v>
      </c>
      <c r="F37" s="12" t="s">
        <v>125</v>
      </c>
      <c r="G37" s="10" t="s">
        <v>132</v>
      </c>
      <c r="H37" s="36" t="s">
        <v>324</v>
      </c>
      <c r="I37" s="10" t="s">
        <v>240</v>
      </c>
      <c r="J37" s="10" t="str">
        <f t="shared" si="1"/>
        <v>A</v>
      </c>
      <c r="K37" s="11">
        <f ca="1">VLOOKUP(F37,OFFSET(Hodnoc!$A$1:$C$23,0,IF(I37="Hory",0,IF(I37="Ledy",3,IF(I37="Písek",6,IF(I37="Skalky",9,IF(I37="Boulder",12,"chyba")))))),IF(J37="A",2,3),0)*VLOOKUP(G37,Hodnoc!$P$1:$Q$9,2,0)</f>
        <v>26</v>
      </c>
    </row>
    <row r="38" spans="1:11" ht="12.75">
      <c r="A38" s="7">
        <v>37</v>
      </c>
      <c r="B38" s="31" t="s">
        <v>118</v>
      </c>
      <c r="C38" s="31" t="s">
        <v>358</v>
      </c>
      <c r="D38" s="8"/>
      <c r="E38" s="7" t="s">
        <v>118</v>
      </c>
      <c r="F38" s="12" t="s">
        <v>125</v>
      </c>
      <c r="G38" s="10" t="s">
        <v>132</v>
      </c>
      <c r="H38" s="36" t="s">
        <v>324</v>
      </c>
      <c r="I38" s="10" t="s">
        <v>240</v>
      </c>
      <c r="J38" s="10" t="str">
        <f t="shared" si="1"/>
        <v>A</v>
      </c>
      <c r="K38" s="11">
        <f ca="1">VLOOKUP(F38,OFFSET(Hodnoc!$A$1:$C$23,0,IF(I38="Hory",0,IF(I38="Ledy",3,IF(I38="Písek",6,IF(I38="Skalky",9,IF(I38="Boulder",12,"chyba")))))),IF(J38="A",2,3),0)*VLOOKUP(G38,Hodnoc!$P$1:$Q$9,2,0)</f>
        <v>26</v>
      </c>
    </row>
    <row r="39" spans="1:11" ht="12.75">
      <c r="A39" s="7">
        <v>38</v>
      </c>
      <c r="B39" s="31" t="s">
        <v>118</v>
      </c>
      <c r="C39" s="31" t="s">
        <v>358</v>
      </c>
      <c r="D39" s="8"/>
      <c r="E39" s="7" t="s">
        <v>118</v>
      </c>
      <c r="F39" s="12" t="s">
        <v>125</v>
      </c>
      <c r="G39" s="10" t="s">
        <v>132</v>
      </c>
      <c r="H39" s="36" t="s">
        <v>324</v>
      </c>
      <c r="I39" s="10" t="s">
        <v>240</v>
      </c>
      <c r="J39" s="10" t="str">
        <f t="shared" si="1"/>
        <v>A</v>
      </c>
      <c r="K39" s="11">
        <f ca="1">VLOOKUP(F39,OFFSET(Hodnoc!$A$1:$C$23,0,IF(I39="Hory",0,IF(I39="Ledy",3,IF(I39="Písek",6,IF(I39="Skalky",9,IF(I39="Boulder",12,"chyba")))))),IF(J39="A",2,3),0)*VLOOKUP(G39,Hodnoc!$P$1:$Q$9,2,0)</f>
        <v>26</v>
      </c>
    </row>
    <row r="40" spans="1:11" ht="12.75">
      <c r="A40" s="7">
        <v>39</v>
      </c>
      <c r="B40" s="31" t="s">
        <v>118</v>
      </c>
      <c r="C40" s="31" t="s">
        <v>358</v>
      </c>
      <c r="D40" s="8"/>
      <c r="E40" s="7" t="s">
        <v>118</v>
      </c>
      <c r="F40" s="12" t="s">
        <v>125</v>
      </c>
      <c r="G40" s="10" t="s">
        <v>132</v>
      </c>
      <c r="H40" s="36" t="s">
        <v>324</v>
      </c>
      <c r="I40" s="10" t="s">
        <v>240</v>
      </c>
      <c r="J40" s="10" t="str">
        <f t="shared" si="1"/>
        <v>A</v>
      </c>
      <c r="K40" s="11">
        <f ca="1">VLOOKUP(F40,OFFSET(Hodnoc!$A$1:$C$23,0,IF(I40="Hory",0,IF(I40="Ledy",3,IF(I40="Písek",6,IF(I40="Skalky",9,IF(I40="Boulder",12,"chyba")))))),IF(J40="A",2,3),0)*VLOOKUP(G40,Hodnoc!$P$1:$Q$9,2,0)</f>
        <v>26</v>
      </c>
    </row>
    <row r="41" spans="1:11" ht="12.75">
      <c r="A41" s="7">
        <v>40</v>
      </c>
      <c r="B41" s="31" t="s">
        <v>118</v>
      </c>
      <c r="C41" s="31" t="s">
        <v>358</v>
      </c>
      <c r="D41" s="8"/>
      <c r="E41" s="7" t="s">
        <v>118</v>
      </c>
      <c r="F41" s="12" t="s">
        <v>125</v>
      </c>
      <c r="G41" s="10" t="s">
        <v>132</v>
      </c>
      <c r="H41" s="36" t="s">
        <v>324</v>
      </c>
      <c r="I41" s="10" t="s">
        <v>240</v>
      </c>
      <c r="J41" s="10" t="str">
        <f t="shared" si="1"/>
        <v>A</v>
      </c>
      <c r="K41" s="11">
        <f ca="1">VLOOKUP(F41,OFFSET(Hodnoc!$A$1:$C$23,0,IF(I41="Hory",0,IF(I41="Ledy",3,IF(I41="Písek",6,IF(I41="Skalky",9,IF(I41="Boulder",12,"chyba")))))),IF(J41="A",2,3),0)*VLOOKUP(G41,Hodnoc!$P$1:$Q$9,2,0)</f>
        <v>26</v>
      </c>
    </row>
    <row r="42" spans="1:11" ht="12.75">
      <c r="A42" s="7">
        <v>41</v>
      </c>
      <c r="B42" s="31" t="s">
        <v>118</v>
      </c>
      <c r="C42" s="31" t="s">
        <v>358</v>
      </c>
      <c r="D42" s="8"/>
      <c r="E42" s="7" t="s">
        <v>118</v>
      </c>
      <c r="F42" s="12" t="s">
        <v>129</v>
      </c>
      <c r="G42" s="10" t="s">
        <v>132</v>
      </c>
      <c r="H42" s="36" t="s">
        <v>324</v>
      </c>
      <c r="I42" s="10" t="s">
        <v>240</v>
      </c>
      <c r="J42" s="10" t="str">
        <f t="shared" si="1"/>
        <v>A</v>
      </c>
      <c r="K42" s="11">
        <f ca="1">VLOOKUP(F42,OFFSET(Hodnoc!$A$1:$C$23,0,IF(I42="Hory",0,IF(I42="Ledy",3,IF(I42="Písek",6,IF(I42="Skalky",9,IF(I42="Boulder",12,"chyba")))))),IF(J42="A",2,3),0)*VLOOKUP(G42,Hodnoc!$P$1:$Q$9,2,0)</f>
        <v>30</v>
      </c>
    </row>
    <row r="43" spans="1:11" ht="12.75">
      <c r="A43" s="7">
        <v>42</v>
      </c>
      <c r="B43" s="31" t="s">
        <v>118</v>
      </c>
      <c r="C43" s="31" t="s">
        <v>358</v>
      </c>
      <c r="D43" s="8"/>
      <c r="E43" s="7" t="s">
        <v>118</v>
      </c>
      <c r="F43" s="12" t="s">
        <v>129</v>
      </c>
      <c r="G43" s="10" t="s">
        <v>132</v>
      </c>
      <c r="H43" s="36" t="s">
        <v>324</v>
      </c>
      <c r="I43" s="10" t="s">
        <v>240</v>
      </c>
      <c r="J43" s="10" t="str">
        <f t="shared" si="1"/>
        <v>A</v>
      </c>
      <c r="K43" s="11">
        <f ca="1">VLOOKUP(F43,OFFSET(Hodnoc!$A$1:$C$23,0,IF(I43="Hory",0,IF(I43="Ledy",3,IF(I43="Písek",6,IF(I43="Skalky",9,IF(I43="Boulder",12,"chyba")))))),IF(J43="A",2,3),0)*VLOOKUP(G43,Hodnoc!$P$1:$Q$9,2,0)</f>
        <v>30</v>
      </c>
    </row>
    <row r="44" spans="1:11" ht="12.75">
      <c r="A44" s="7">
        <v>43</v>
      </c>
      <c r="B44" s="31" t="s">
        <v>118</v>
      </c>
      <c r="C44" s="31" t="s">
        <v>358</v>
      </c>
      <c r="D44" s="8"/>
      <c r="E44" s="7" t="s">
        <v>118</v>
      </c>
      <c r="F44" s="12" t="s">
        <v>129</v>
      </c>
      <c r="G44" s="10" t="s">
        <v>132</v>
      </c>
      <c r="H44" s="36" t="s">
        <v>324</v>
      </c>
      <c r="I44" s="10" t="s">
        <v>240</v>
      </c>
      <c r="J44" s="10" t="str">
        <f t="shared" si="1"/>
        <v>A</v>
      </c>
      <c r="K44" s="11">
        <f ca="1">VLOOKUP(F44,OFFSET(Hodnoc!$A$1:$C$23,0,IF(I44="Hory",0,IF(I44="Ledy",3,IF(I44="Písek",6,IF(I44="Skalky",9,IF(I44="Boulder",12,"chyba")))))),IF(J44="A",2,3),0)*VLOOKUP(G44,Hodnoc!$P$1:$Q$9,2,0)</f>
        <v>30</v>
      </c>
    </row>
    <row r="45" spans="1:11" ht="12.75">
      <c r="A45" s="7">
        <v>44</v>
      </c>
      <c r="B45" s="31" t="s">
        <v>118</v>
      </c>
      <c r="C45" s="31" t="s">
        <v>358</v>
      </c>
      <c r="D45" s="8"/>
      <c r="E45" s="7" t="s">
        <v>118</v>
      </c>
      <c r="F45" s="12" t="s">
        <v>129</v>
      </c>
      <c r="G45" s="10" t="s">
        <v>132</v>
      </c>
      <c r="H45" s="36" t="s">
        <v>324</v>
      </c>
      <c r="I45" s="10" t="s">
        <v>240</v>
      </c>
      <c r="J45" s="10" t="str">
        <f t="shared" si="1"/>
        <v>A</v>
      </c>
      <c r="K45" s="11">
        <f ca="1">VLOOKUP(F45,OFFSET(Hodnoc!$A$1:$C$23,0,IF(I45="Hory",0,IF(I45="Ledy",3,IF(I45="Písek",6,IF(I45="Skalky",9,IF(I45="Boulder",12,"chyba")))))),IF(J45="A",2,3),0)*VLOOKUP(G45,Hodnoc!$P$1:$Q$9,2,0)</f>
        <v>30</v>
      </c>
    </row>
    <row r="46" spans="1:11" ht="12.75">
      <c r="A46" s="7">
        <v>45</v>
      </c>
      <c r="B46" s="31" t="s">
        <v>118</v>
      </c>
      <c r="C46" s="31" t="s">
        <v>358</v>
      </c>
      <c r="D46" s="8"/>
      <c r="E46" s="7" t="s">
        <v>118</v>
      </c>
      <c r="F46" s="12" t="s">
        <v>129</v>
      </c>
      <c r="G46" s="10" t="s">
        <v>132</v>
      </c>
      <c r="H46" s="36" t="s">
        <v>324</v>
      </c>
      <c r="I46" s="10" t="s">
        <v>240</v>
      </c>
      <c r="J46" s="10" t="str">
        <f t="shared" si="1"/>
        <v>A</v>
      </c>
      <c r="K46" s="11">
        <f ca="1">VLOOKUP(F46,OFFSET(Hodnoc!$A$1:$C$23,0,IF(I46="Hory",0,IF(I46="Ledy",3,IF(I46="Písek",6,IF(I46="Skalky",9,IF(I46="Boulder",12,"chyba")))))),IF(J46="A",2,3),0)*VLOOKUP(G46,Hodnoc!$P$1:$Q$9,2,0)</f>
        <v>30</v>
      </c>
    </row>
    <row r="47" spans="1:11" ht="12.75">
      <c r="A47" s="7">
        <v>46</v>
      </c>
      <c r="B47" s="31" t="s">
        <v>118</v>
      </c>
      <c r="C47" s="31" t="s">
        <v>358</v>
      </c>
      <c r="D47" s="8"/>
      <c r="E47" s="7" t="s">
        <v>118</v>
      </c>
      <c r="F47" s="12" t="s">
        <v>129</v>
      </c>
      <c r="G47" s="10" t="s">
        <v>132</v>
      </c>
      <c r="H47" s="36" t="s">
        <v>324</v>
      </c>
      <c r="I47" s="10" t="s">
        <v>240</v>
      </c>
      <c r="J47" s="10" t="str">
        <f t="shared" si="1"/>
        <v>A</v>
      </c>
      <c r="K47" s="11">
        <f ca="1">VLOOKUP(F47,OFFSET(Hodnoc!$A$1:$C$23,0,IF(I47="Hory",0,IF(I47="Ledy",3,IF(I47="Písek",6,IF(I47="Skalky",9,IF(I47="Boulder",12,"chyba")))))),IF(J47="A",2,3),0)*VLOOKUP(G47,Hodnoc!$P$1:$Q$9,2,0)</f>
        <v>30</v>
      </c>
    </row>
    <row r="48" spans="1:11" ht="12.75">
      <c r="A48" s="7">
        <v>47</v>
      </c>
      <c r="B48" s="31" t="s">
        <v>118</v>
      </c>
      <c r="C48" s="31" t="s">
        <v>358</v>
      </c>
      <c r="D48" s="8"/>
      <c r="E48" s="7" t="s">
        <v>118</v>
      </c>
      <c r="F48" s="12" t="s">
        <v>128</v>
      </c>
      <c r="G48" s="10" t="s">
        <v>132</v>
      </c>
      <c r="H48" s="36" t="s">
        <v>324</v>
      </c>
      <c r="I48" s="10" t="s">
        <v>240</v>
      </c>
      <c r="J48" s="10" t="str">
        <f t="shared" si="1"/>
        <v>A</v>
      </c>
      <c r="K48" s="11">
        <f ca="1">VLOOKUP(F48,OFFSET(Hodnoc!$A$1:$C$23,0,IF(I48="Hory",0,IF(I48="Ledy",3,IF(I48="Písek",6,IF(I48="Skalky",9,IF(I48="Boulder",12,"chyba")))))),IF(J48="A",2,3),0)*VLOOKUP(G48,Hodnoc!$P$1:$Q$9,2,0)</f>
        <v>33</v>
      </c>
    </row>
    <row r="49" spans="1:11" ht="12.75">
      <c r="A49" s="7">
        <v>48</v>
      </c>
      <c r="B49" s="31" t="s">
        <v>118</v>
      </c>
      <c r="C49" s="31" t="s">
        <v>358</v>
      </c>
      <c r="D49" s="8"/>
      <c r="E49" s="7" t="s">
        <v>118</v>
      </c>
      <c r="F49" s="12" t="s">
        <v>162</v>
      </c>
      <c r="G49" s="10" t="s">
        <v>132</v>
      </c>
      <c r="H49" s="36" t="s">
        <v>324</v>
      </c>
      <c r="I49" s="10" t="s">
        <v>240</v>
      </c>
      <c r="J49" s="10" t="str">
        <f t="shared" si="1"/>
        <v>A</v>
      </c>
      <c r="K49" s="11">
        <f ca="1">VLOOKUP(F49,OFFSET(Hodnoc!$A$1:$C$23,0,IF(I49="Hory",0,IF(I49="Ledy",3,IF(I49="Písek",6,IF(I49="Skalky",9,IF(I49="Boulder",12,"chyba")))))),IF(J49="A",2,3),0)*VLOOKUP(G49,Hodnoc!$P$1:$Q$9,2,0)</f>
        <v>38</v>
      </c>
    </row>
    <row r="50" spans="1:11" ht="12.75">
      <c r="A50" s="7">
        <v>49</v>
      </c>
      <c r="B50" s="31" t="s">
        <v>118</v>
      </c>
      <c r="C50" s="31" t="s">
        <v>359</v>
      </c>
      <c r="D50" s="8"/>
      <c r="E50" s="7" t="s">
        <v>360</v>
      </c>
      <c r="F50" s="12" t="s">
        <v>129</v>
      </c>
      <c r="G50" s="10" t="s">
        <v>132</v>
      </c>
      <c r="H50" s="36" t="s">
        <v>324</v>
      </c>
      <c r="I50" s="10" t="s">
        <v>240</v>
      </c>
      <c r="J50" s="10" t="str">
        <f t="shared" si="1"/>
        <v>A</v>
      </c>
      <c r="K50" s="11">
        <f ca="1">VLOOKUP(F50,OFFSET(Hodnoc!$A$1:$C$23,0,IF(I50="Hory",0,IF(I50="Ledy",3,IF(I50="Písek",6,IF(I50="Skalky",9,IF(I50="Boulder",12,"chyba")))))),IF(J50="A",2,3),0)*VLOOKUP(G50,Hodnoc!$P$1:$Q$9,2,0)</f>
        <v>30</v>
      </c>
    </row>
    <row r="51" spans="1:11" ht="12.75">
      <c r="A51" s="7">
        <v>50</v>
      </c>
      <c r="B51" s="31" t="s">
        <v>118</v>
      </c>
      <c r="C51" s="31" t="s">
        <v>359</v>
      </c>
      <c r="D51" s="8"/>
      <c r="E51" s="7" t="s">
        <v>361</v>
      </c>
      <c r="F51" s="12" t="s">
        <v>122</v>
      </c>
      <c r="G51" s="10" t="s">
        <v>132</v>
      </c>
      <c r="H51" s="36" t="s">
        <v>324</v>
      </c>
      <c r="I51" s="10" t="s">
        <v>240</v>
      </c>
      <c r="J51" s="10" t="str">
        <f t="shared" si="1"/>
        <v>A</v>
      </c>
      <c r="K51" s="11">
        <f ca="1">VLOOKUP(F51,OFFSET(Hodnoc!$A$1:$C$23,0,IF(I51="Hory",0,IF(I51="Ledy",3,IF(I51="Písek",6,IF(I51="Skalky",9,IF(I51="Boulder",12,"chyba")))))),IF(J51="A",2,3),0)*VLOOKUP(G51,Hodnoc!$P$1:$Q$9,2,0)</f>
        <v>24</v>
      </c>
    </row>
    <row r="52" spans="1:11" ht="12.75">
      <c r="A52" s="7">
        <v>51</v>
      </c>
      <c r="B52" s="31" t="s">
        <v>118</v>
      </c>
      <c r="C52" s="31" t="s">
        <v>362</v>
      </c>
      <c r="D52" s="8"/>
      <c r="E52" s="7" t="s">
        <v>363</v>
      </c>
      <c r="F52" s="12" t="s">
        <v>125</v>
      </c>
      <c r="G52" s="10" t="s">
        <v>132</v>
      </c>
      <c r="H52" s="36" t="s">
        <v>324</v>
      </c>
      <c r="I52" s="10" t="s">
        <v>240</v>
      </c>
      <c r="J52" s="10" t="str">
        <f t="shared" si="1"/>
        <v>A</v>
      </c>
      <c r="K52" s="11">
        <f ca="1">VLOOKUP(F52,OFFSET(Hodnoc!$A$1:$C$23,0,IF(I52="Hory",0,IF(I52="Ledy",3,IF(I52="Písek",6,IF(I52="Skalky",9,IF(I52="Boulder",12,"chyba")))))),IF(J52="A",2,3),0)*VLOOKUP(G52,Hodnoc!$P$1:$Q$9,2,0)</f>
        <v>26</v>
      </c>
    </row>
    <row r="53" spans="1:11" ht="12.75">
      <c r="A53" s="7">
        <v>52</v>
      </c>
      <c r="B53" s="31">
        <v>39096</v>
      </c>
      <c r="C53" s="31" t="s">
        <v>364</v>
      </c>
      <c r="D53" s="8"/>
      <c r="E53" s="7" t="s">
        <v>365</v>
      </c>
      <c r="F53" s="12" t="s">
        <v>122</v>
      </c>
      <c r="G53" s="10" t="s">
        <v>132</v>
      </c>
      <c r="H53" s="36" t="s">
        <v>324</v>
      </c>
      <c r="I53" s="10" t="s">
        <v>240</v>
      </c>
      <c r="J53" s="10" t="str">
        <f t="shared" si="1"/>
        <v>A</v>
      </c>
      <c r="K53" s="11">
        <f ca="1">VLOOKUP(F53,OFFSET(Hodnoc!$A$1:$C$23,0,IF(I53="Hory",0,IF(I53="Ledy",3,IF(I53="Písek",6,IF(I53="Skalky",9,IF(I53="Boulder",12,"chyba")))))),IF(J53="A",2,3),0)*VLOOKUP(G53,Hodnoc!$P$1:$Q$9,2,0)</f>
        <v>24</v>
      </c>
    </row>
    <row r="54" spans="1:11" ht="12.75">
      <c r="A54" s="7">
        <v>53</v>
      </c>
      <c r="B54" s="31">
        <v>39093</v>
      </c>
      <c r="C54" s="31" t="s">
        <v>89</v>
      </c>
      <c r="D54" s="8"/>
      <c r="E54" s="7" t="s">
        <v>95</v>
      </c>
      <c r="F54" s="12" t="s">
        <v>122</v>
      </c>
      <c r="G54" s="10" t="s">
        <v>132</v>
      </c>
      <c r="H54" s="36" t="s">
        <v>324</v>
      </c>
      <c r="I54" s="10" t="s">
        <v>240</v>
      </c>
      <c r="J54" s="10" t="str">
        <f t="shared" si="1"/>
        <v>A</v>
      </c>
      <c r="K54" s="11">
        <f ca="1">VLOOKUP(F54,OFFSET(Hodnoc!$A$1:$C$23,0,IF(I54="Hory",0,IF(I54="Ledy",3,IF(I54="Písek",6,IF(I54="Skalky",9,IF(I54="Boulder",12,"chyba")))))),IF(J54="A",2,3),0)*VLOOKUP(G54,Hodnoc!$P$1:$Q$9,2,0)</f>
        <v>24</v>
      </c>
    </row>
    <row r="55" spans="1:11" ht="12.75">
      <c r="A55" s="7">
        <v>54</v>
      </c>
      <c r="B55" s="31"/>
      <c r="C55" s="31" t="s">
        <v>499</v>
      </c>
      <c r="D55" s="8"/>
      <c r="E55" s="7"/>
      <c r="F55" s="12" t="s">
        <v>159</v>
      </c>
      <c r="G55" s="10" t="s">
        <v>500</v>
      </c>
      <c r="H55" s="36" t="s">
        <v>324</v>
      </c>
      <c r="I55" s="10" t="s">
        <v>152</v>
      </c>
      <c r="J55" s="10" t="str">
        <f t="shared" si="1"/>
        <v>A</v>
      </c>
      <c r="K55" s="11">
        <f ca="1">VLOOKUP(F55,OFFSET(Hodnoc!$A$1:$C$23,0,IF(I55="Hory",0,IF(I55="Ledy",3,IF(I55="Písek",6,IF(I55="Skalky",9,IF(I55="Boulder",12,"chyba")))))),IF(J55="A",2,3),0)*VLOOKUP(G55,Hodnoc!$P$1:$Q$9,2,0)</f>
        <v>37.5</v>
      </c>
    </row>
    <row r="56" spans="1:11" ht="12.75">
      <c r="A56" s="7">
        <v>55</v>
      </c>
      <c r="B56" s="31"/>
      <c r="C56" s="31" t="s">
        <v>499</v>
      </c>
      <c r="D56" s="8"/>
      <c r="E56" s="7"/>
      <c r="F56" s="12" t="s">
        <v>159</v>
      </c>
      <c r="G56" s="10" t="s">
        <v>500</v>
      </c>
      <c r="H56" s="36" t="s">
        <v>324</v>
      </c>
      <c r="I56" s="10" t="s">
        <v>152</v>
      </c>
      <c r="J56" s="10" t="str">
        <f t="shared" si="1"/>
        <v>A</v>
      </c>
      <c r="K56" s="11">
        <f ca="1">VLOOKUP(F56,OFFSET(Hodnoc!$A$1:$C$23,0,IF(I56="Hory",0,IF(I56="Ledy",3,IF(I56="Písek",6,IF(I56="Skalky",9,IF(I56="Boulder",12,"chyba")))))),IF(J56="A",2,3),0)*VLOOKUP(G56,Hodnoc!$P$1:$Q$9,2,0)</f>
        <v>37.5</v>
      </c>
    </row>
    <row r="57" spans="1:11" ht="12.75">
      <c r="A57" s="7">
        <v>56</v>
      </c>
      <c r="B57" s="31"/>
      <c r="C57" s="31" t="s">
        <v>501</v>
      </c>
      <c r="D57" s="8"/>
      <c r="E57" s="7"/>
      <c r="F57" s="12" t="s">
        <v>22</v>
      </c>
      <c r="G57" s="10" t="s">
        <v>502</v>
      </c>
      <c r="H57" s="36" t="s">
        <v>324</v>
      </c>
      <c r="I57" s="10" t="s">
        <v>523</v>
      </c>
      <c r="J57" s="10" t="str">
        <f t="shared" si="1"/>
        <v>B</v>
      </c>
      <c r="K57" s="11">
        <f ca="1">VLOOKUP(F57,OFFSET(Hodnoc!$A$1:$C$23,0,IF(I57="Hory",0,IF(I57="Ledy",3,IF(I57="Písek",6,IF(I57="Skalky",9,IF(I57="Boulder",12,"chyba")))))),IF(J57="A",2,3),0)*VLOOKUP(G57,Hodnoc!$P$1:$Q$9,2,0)</f>
        <v>11.700000000000001</v>
      </c>
    </row>
    <row r="58" spans="1:11" ht="12.75">
      <c r="A58" s="7">
        <v>57</v>
      </c>
      <c r="B58" s="31"/>
      <c r="C58" s="31" t="s">
        <v>503</v>
      </c>
      <c r="D58" s="8"/>
      <c r="E58" s="7"/>
      <c r="F58" s="12" t="s">
        <v>32</v>
      </c>
      <c r="G58" s="10" t="s">
        <v>504</v>
      </c>
      <c r="H58" s="36" t="s">
        <v>324</v>
      </c>
      <c r="I58" s="10" t="s">
        <v>523</v>
      </c>
      <c r="J58" s="10" t="str">
        <f t="shared" si="1"/>
        <v>B</v>
      </c>
      <c r="K58" s="11">
        <f ca="1">VLOOKUP(F58,OFFSET(Hodnoc!$A$1:$C$23,0,IF(I58="Hory",0,IF(I58="Ledy",3,IF(I58="Písek",6,IF(I58="Skalky",9,IF(I58="Boulder",12,"chyba")))))),IF(J58="A",2,3),0)*VLOOKUP(G58,Hodnoc!$P$1:$Q$9,2,0)</f>
        <v>30</v>
      </c>
    </row>
    <row r="59" spans="1:11" ht="12.75">
      <c r="A59" s="7">
        <v>58</v>
      </c>
      <c r="B59" s="31"/>
      <c r="C59" s="31" t="s">
        <v>503</v>
      </c>
      <c r="D59" s="8"/>
      <c r="E59" s="7"/>
      <c r="F59" s="12" t="s">
        <v>28</v>
      </c>
      <c r="G59" s="10" t="s">
        <v>500</v>
      </c>
      <c r="H59" s="36" t="s">
        <v>324</v>
      </c>
      <c r="I59" s="10" t="s">
        <v>523</v>
      </c>
      <c r="J59" s="10" t="str">
        <f t="shared" si="1"/>
        <v>A</v>
      </c>
      <c r="K59" s="11">
        <f ca="1">VLOOKUP(F59,OFFSET(Hodnoc!$A$1:$C$23,0,IF(I59="Hory",0,IF(I59="Ledy",3,IF(I59="Písek",6,IF(I59="Skalky",9,IF(I59="Boulder",12,"chyba")))))),IF(J59="A",2,3),0)*VLOOKUP(G59,Hodnoc!$P$1:$Q$9,2,0)</f>
        <v>63</v>
      </c>
    </row>
    <row r="60" spans="1:11" ht="12.75">
      <c r="A60" s="7">
        <v>59</v>
      </c>
      <c r="B60" s="31"/>
      <c r="C60" s="31" t="s">
        <v>505</v>
      </c>
      <c r="D60" s="8"/>
      <c r="E60" s="7"/>
      <c r="F60" s="12" t="s">
        <v>122</v>
      </c>
      <c r="G60" s="10" t="s">
        <v>132</v>
      </c>
      <c r="H60" s="36" t="s">
        <v>324</v>
      </c>
      <c r="I60" s="10" t="s">
        <v>240</v>
      </c>
      <c r="J60" s="10" t="str">
        <f t="shared" si="1"/>
        <v>A</v>
      </c>
      <c r="K60" s="11">
        <f ca="1">VLOOKUP(F60,OFFSET(Hodnoc!$A$1:$C$23,0,IF(I60="Hory",0,IF(I60="Ledy",3,IF(I60="Písek",6,IF(I60="Skalky",9,IF(I60="Boulder",12,"chyba")))))),IF(J60="A",2,3),0)*VLOOKUP(G60,Hodnoc!$P$1:$Q$9,2,0)</f>
        <v>24</v>
      </c>
    </row>
    <row r="61" spans="1:11" ht="12.75">
      <c r="A61" s="7">
        <v>60</v>
      </c>
      <c r="B61" s="31"/>
      <c r="C61" s="31" t="s">
        <v>506</v>
      </c>
      <c r="D61" s="8"/>
      <c r="E61" s="7"/>
      <c r="F61" s="12" t="s">
        <v>155</v>
      </c>
      <c r="G61" s="10" t="s">
        <v>502</v>
      </c>
      <c r="H61" s="36" t="s">
        <v>324</v>
      </c>
      <c r="I61" s="10" t="s">
        <v>507</v>
      </c>
      <c r="J61" s="10" t="str">
        <f t="shared" si="1"/>
        <v>B</v>
      </c>
      <c r="K61" s="11">
        <f ca="1">VLOOKUP(F61,OFFSET(Hodnoc!$A$1:$C$23,0,IF(I61="Hory",0,IF(I61="Ledy",3,IF(I61="Písek",6,IF(I61="Skalky",9,IF(I61="Boulder",12,"chyba")))))),IF(J61="A",2,3),0)*VLOOKUP(G61,Hodnoc!$P$1:$Q$9,2,0)</f>
        <v>7.800000000000001</v>
      </c>
    </row>
    <row r="62" spans="1:11" ht="12.75">
      <c r="A62" s="7">
        <v>61</v>
      </c>
      <c r="B62" s="31"/>
      <c r="C62" s="31" t="s">
        <v>506</v>
      </c>
      <c r="D62" s="8"/>
      <c r="E62" s="7"/>
      <c r="F62" s="12">
        <v>2</v>
      </c>
      <c r="G62" s="10" t="s">
        <v>502</v>
      </c>
      <c r="H62" s="36" t="s">
        <v>324</v>
      </c>
      <c r="I62" s="10" t="s">
        <v>507</v>
      </c>
      <c r="J62" s="10" t="str">
        <f t="shared" si="1"/>
        <v>B</v>
      </c>
      <c r="K62" s="11" t="s">
        <v>75</v>
      </c>
    </row>
    <row r="63" spans="1:11" ht="12.75">
      <c r="A63" s="7">
        <v>62</v>
      </c>
      <c r="B63" s="31"/>
      <c r="C63" s="31" t="s">
        <v>506</v>
      </c>
      <c r="D63" s="8"/>
      <c r="E63" s="7"/>
      <c r="F63" s="12" t="s">
        <v>124</v>
      </c>
      <c r="G63" s="10" t="s">
        <v>502</v>
      </c>
      <c r="H63" s="36" t="s">
        <v>324</v>
      </c>
      <c r="I63" s="10" t="s">
        <v>507</v>
      </c>
      <c r="J63" s="10" t="str">
        <f t="shared" si="1"/>
        <v>B</v>
      </c>
      <c r="K63" s="11">
        <f ca="1">VLOOKUP(F63,OFFSET(Hodnoc!$A$1:$C$23,0,IF(I63="Hory",0,IF(I63="Ledy",3,IF(I63="Písek",6,IF(I63="Skalky",9,IF(I63="Boulder",12,"chyba")))))),IF(J63="A",2,3),0)*VLOOKUP(G63,Hodnoc!$P$1:$Q$9,2,0)</f>
        <v>6.5</v>
      </c>
    </row>
    <row r="64" spans="1:11" ht="12.75">
      <c r="A64" s="7">
        <v>63</v>
      </c>
      <c r="B64" s="31"/>
      <c r="C64" s="31" t="s">
        <v>506</v>
      </c>
      <c r="D64" s="8"/>
      <c r="E64" s="7"/>
      <c r="F64" s="12" t="s">
        <v>156</v>
      </c>
      <c r="G64" s="10" t="s">
        <v>502</v>
      </c>
      <c r="H64" s="36" t="s">
        <v>324</v>
      </c>
      <c r="I64" s="10" t="s">
        <v>507</v>
      </c>
      <c r="J64" s="10" t="str">
        <f t="shared" si="1"/>
        <v>B</v>
      </c>
      <c r="K64" s="11">
        <f ca="1">VLOOKUP(F64,OFFSET(Hodnoc!$A$1:$C$23,0,IF(I64="Hory",0,IF(I64="Ledy",3,IF(I64="Písek",6,IF(I64="Skalky",9,IF(I64="Boulder",12,"chyba")))))),IF(J64="A",2,3),0)*VLOOKUP(G64,Hodnoc!$P$1:$Q$9,2,0)</f>
        <v>13</v>
      </c>
    </row>
    <row r="65" spans="1:11" ht="12.75">
      <c r="A65" s="7">
        <v>64</v>
      </c>
      <c r="B65" s="31"/>
      <c r="C65" s="31" t="s">
        <v>506</v>
      </c>
      <c r="D65" s="8"/>
      <c r="E65" s="7"/>
      <c r="F65" s="12" t="s">
        <v>157</v>
      </c>
      <c r="G65" s="10" t="s">
        <v>502</v>
      </c>
      <c r="H65" s="36" t="s">
        <v>324</v>
      </c>
      <c r="I65" s="10" t="s">
        <v>507</v>
      </c>
      <c r="J65" s="10" t="str">
        <f t="shared" si="1"/>
        <v>B</v>
      </c>
      <c r="K65" s="11">
        <f ca="1">VLOOKUP(F65,OFFSET(Hodnoc!$A$1:$C$23,0,IF(I65="Hory",0,IF(I65="Ledy",3,IF(I65="Písek",6,IF(I65="Skalky",9,IF(I65="Boulder",12,"chyba")))))),IF(J65="A",2,3),0)*VLOOKUP(G65,Hodnoc!$P$1:$Q$9,2,0)</f>
        <v>15.600000000000001</v>
      </c>
    </row>
    <row r="66" spans="1:11" ht="12.75">
      <c r="A66" s="7">
        <v>65</v>
      </c>
      <c r="B66" s="31"/>
      <c r="C66" s="31" t="s">
        <v>506</v>
      </c>
      <c r="D66" s="8"/>
      <c r="E66" s="7"/>
      <c r="F66" s="12" t="s">
        <v>153</v>
      </c>
      <c r="G66" s="10" t="s">
        <v>502</v>
      </c>
      <c r="H66" s="36" t="s">
        <v>324</v>
      </c>
      <c r="I66" s="10" t="s">
        <v>507</v>
      </c>
      <c r="J66" s="10" t="str">
        <f aca="true" t="shared" si="2" ref="J66:J85">IF(OR(G66="TR",G66="TRO"),"B","A")</f>
        <v>B</v>
      </c>
      <c r="K66" s="11">
        <f ca="1">VLOOKUP(F66,OFFSET(Hodnoc!$A$1:$C$23,0,IF(I66="Hory",0,IF(I66="Ledy",3,IF(I66="Písek",6,IF(I66="Skalky",9,IF(I66="Boulder",12,"chyba")))))),IF(J66="A",2,3),0)*VLOOKUP(G66,Hodnoc!$P$1:$Q$9,2,0)</f>
        <v>3.9000000000000004</v>
      </c>
    </row>
    <row r="67" spans="1:11" ht="12.75">
      <c r="A67" s="7">
        <v>66</v>
      </c>
      <c r="B67" s="31"/>
      <c r="C67" s="31" t="s">
        <v>506</v>
      </c>
      <c r="D67" s="8"/>
      <c r="E67" s="7"/>
      <c r="F67" s="12">
        <v>2</v>
      </c>
      <c r="G67" s="10" t="s">
        <v>502</v>
      </c>
      <c r="H67" s="36" t="s">
        <v>324</v>
      </c>
      <c r="I67" s="10" t="s">
        <v>507</v>
      </c>
      <c r="J67" s="10" t="str">
        <f t="shared" si="2"/>
        <v>B</v>
      </c>
      <c r="K67" s="11" t="s">
        <v>75</v>
      </c>
    </row>
    <row r="68" spans="1:11" ht="12.75">
      <c r="A68" s="7">
        <v>67</v>
      </c>
      <c r="B68" s="31"/>
      <c r="C68" s="31" t="s">
        <v>506</v>
      </c>
      <c r="D68" s="8"/>
      <c r="E68" s="7"/>
      <c r="F68" s="12" t="s">
        <v>124</v>
      </c>
      <c r="G68" s="10" t="s">
        <v>502</v>
      </c>
      <c r="H68" s="36" t="s">
        <v>324</v>
      </c>
      <c r="I68" s="10" t="s">
        <v>507</v>
      </c>
      <c r="J68" s="10" t="str">
        <f t="shared" si="2"/>
        <v>B</v>
      </c>
      <c r="K68" s="11">
        <f ca="1">VLOOKUP(F68,OFFSET(Hodnoc!$A$1:$C$23,0,IF(I68="Hory",0,IF(I68="Ledy",3,IF(I68="Písek",6,IF(I68="Skalky",9,IF(I68="Boulder",12,"chyba")))))),IF(J68="A",2,3),0)*VLOOKUP(G68,Hodnoc!$P$1:$Q$9,2,0)</f>
        <v>6.5</v>
      </c>
    </row>
    <row r="69" spans="1:11" ht="12.75">
      <c r="A69" s="7">
        <v>68</v>
      </c>
      <c r="B69" s="31"/>
      <c r="C69" s="31" t="s">
        <v>508</v>
      </c>
      <c r="D69" s="8"/>
      <c r="E69" s="7" t="s">
        <v>509</v>
      </c>
      <c r="F69" s="12" t="s">
        <v>157</v>
      </c>
      <c r="G69" s="10" t="s">
        <v>500</v>
      </c>
      <c r="H69" s="36" t="s">
        <v>324</v>
      </c>
      <c r="I69" s="10" t="s">
        <v>152</v>
      </c>
      <c r="J69" s="10" t="str">
        <f t="shared" si="2"/>
        <v>A</v>
      </c>
      <c r="K69" s="11">
        <f ca="1">VLOOKUP(F69,OFFSET(Hodnoc!$A$1:$C$23,0,IF(I69="Hory",0,IF(I69="Ledy",3,IF(I69="Písek",6,IF(I69="Skalky",9,IF(I69="Boulder",12,"chyba")))))),IF(J69="A",2,3),0)*VLOOKUP(G69,Hodnoc!$P$1:$Q$9,2,0)</f>
        <v>24</v>
      </c>
    </row>
    <row r="70" spans="1:11" ht="12.75">
      <c r="A70" s="7">
        <v>69</v>
      </c>
      <c r="B70" s="31"/>
      <c r="C70" s="31" t="s">
        <v>508</v>
      </c>
      <c r="D70" s="8"/>
      <c r="E70" s="7" t="s">
        <v>510</v>
      </c>
      <c r="F70" s="12" t="s">
        <v>159</v>
      </c>
      <c r="G70" s="10" t="s">
        <v>38</v>
      </c>
      <c r="H70" s="36" t="s">
        <v>324</v>
      </c>
      <c r="I70" s="10" t="s">
        <v>152</v>
      </c>
      <c r="J70" s="10" t="str">
        <f t="shared" si="2"/>
        <v>A</v>
      </c>
      <c r="K70" s="11">
        <f ca="1">VLOOKUP(F70,OFFSET(Hodnoc!$A$1:$C$23,0,IF(I70="Hory",0,IF(I70="Ledy",3,IF(I70="Písek",6,IF(I70="Skalky",9,IF(I70="Boulder",12,"chyba")))))),IF(J70="A",2,3),0)*VLOOKUP(G70,Hodnoc!$P$1:$Q$9,2,0)</f>
        <v>37.5</v>
      </c>
    </row>
    <row r="71" spans="1:11" ht="12.75">
      <c r="A71" s="7">
        <v>70</v>
      </c>
      <c r="B71" s="31"/>
      <c r="C71" s="31" t="s">
        <v>508</v>
      </c>
      <c r="D71" s="8"/>
      <c r="E71" s="7" t="s">
        <v>511</v>
      </c>
      <c r="F71" s="12">
        <v>6</v>
      </c>
      <c r="G71" s="10" t="s">
        <v>500</v>
      </c>
      <c r="H71" s="36" t="s">
        <v>324</v>
      </c>
      <c r="I71" s="10" t="s">
        <v>152</v>
      </c>
      <c r="J71" s="10" t="str">
        <f t="shared" si="2"/>
        <v>A</v>
      </c>
      <c r="K71" s="11">
        <f ca="1">VLOOKUP(F71,OFFSET(Hodnoc!$A$1:$C$23,0,IF(I71="Hory",0,IF(I71="Ledy",3,IF(I71="Písek",6,IF(I71="Skalky",9,IF(I71="Boulder",12,"chyba")))))),IF(J71="A",2,3),0)*VLOOKUP(G71,Hodnoc!$P$1:$Q$9,2,0)</f>
        <v>27</v>
      </c>
    </row>
    <row r="72" spans="1:11" ht="12.75">
      <c r="A72" s="7">
        <v>71</v>
      </c>
      <c r="B72" s="31"/>
      <c r="C72" s="31" t="s">
        <v>508</v>
      </c>
      <c r="D72" s="8"/>
      <c r="E72" s="7" t="s">
        <v>512</v>
      </c>
      <c r="F72" s="12">
        <v>5</v>
      </c>
      <c r="G72" s="10" t="s">
        <v>500</v>
      </c>
      <c r="H72" s="36" t="s">
        <v>324</v>
      </c>
      <c r="I72" s="10" t="s">
        <v>152</v>
      </c>
      <c r="J72" s="10" t="str">
        <f t="shared" si="2"/>
        <v>A</v>
      </c>
      <c r="K72" s="11">
        <f ca="1">VLOOKUP(F72,OFFSET(Hodnoc!$A$1:$C$23,0,IF(I72="Hory",0,IF(I72="Ledy",3,IF(I72="Písek",6,IF(I72="Skalky",9,IF(I72="Boulder",12,"chyba")))))),IF(J72="A",2,3),0)*VLOOKUP(G72,Hodnoc!$P$1:$Q$9,2,0)</f>
        <v>16.5</v>
      </c>
    </row>
    <row r="73" spans="1:11" ht="12.75">
      <c r="A73" s="7">
        <v>72</v>
      </c>
      <c r="B73" s="31"/>
      <c r="C73" s="31" t="s">
        <v>508</v>
      </c>
      <c r="D73" s="8"/>
      <c r="E73" s="7" t="s">
        <v>513</v>
      </c>
      <c r="F73" s="12" t="s">
        <v>157</v>
      </c>
      <c r="G73" s="10" t="s">
        <v>500</v>
      </c>
      <c r="H73" s="36" t="s">
        <v>324</v>
      </c>
      <c r="I73" s="10" t="s">
        <v>152</v>
      </c>
      <c r="J73" s="10" t="str">
        <f t="shared" si="2"/>
        <v>A</v>
      </c>
      <c r="K73" s="11">
        <f ca="1">VLOOKUP(F73,OFFSET(Hodnoc!$A$1:$C$23,0,IF(I73="Hory",0,IF(I73="Ledy",3,IF(I73="Písek",6,IF(I73="Skalky",9,IF(I73="Boulder",12,"chyba")))))),IF(J73="A",2,3),0)*VLOOKUP(G73,Hodnoc!$P$1:$Q$9,2,0)</f>
        <v>24</v>
      </c>
    </row>
    <row r="74" spans="1:11" ht="12.75">
      <c r="A74" s="7">
        <v>73</v>
      </c>
      <c r="B74" s="31"/>
      <c r="C74" s="31" t="s">
        <v>508</v>
      </c>
      <c r="D74" s="8"/>
      <c r="E74" s="7" t="s">
        <v>514</v>
      </c>
      <c r="F74" s="12" t="s">
        <v>156</v>
      </c>
      <c r="G74" s="10" t="s">
        <v>500</v>
      </c>
      <c r="H74" s="36" t="s">
        <v>324</v>
      </c>
      <c r="I74" s="10" t="s">
        <v>152</v>
      </c>
      <c r="J74" s="10" t="str">
        <f t="shared" si="2"/>
        <v>A</v>
      </c>
      <c r="K74" s="11">
        <f ca="1">VLOOKUP(F74,OFFSET(Hodnoc!$A$1:$C$23,0,IF(I74="Hory",0,IF(I74="Ledy",3,IF(I74="Písek",6,IF(I74="Skalky",9,IF(I74="Boulder",12,"chyba")))))),IF(J74="A",2,3),0)*VLOOKUP(G74,Hodnoc!$P$1:$Q$9,2,0)</f>
        <v>19.5</v>
      </c>
    </row>
    <row r="75" spans="1:11" ht="12.75">
      <c r="A75" s="7">
        <v>74</v>
      </c>
      <c r="B75" s="31"/>
      <c r="C75" s="31" t="s">
        <v>508</v>
      </c>
      <c r="D75" s="8"/>
      <c r="E75" s="7" t="s">
        <v>515</v>
      </c>
      <c r="F75" s="12" t="s">
        <v>156</v>
      </c>
      <c r="G75" s="10" t="s">
        <v>500</v>
      </c>
      <c r="H75" s="36" t="s">
        <v>324</v>
      </c>
      <c r="I75" s="10" t="s">
        <v>152</v>
      </c>
      <c r="J75" s="10" t="str">
        <f t="shared" si="2"/>
        <v>A</v>
      </c>
      <c r="K75" s="11">
        <f ca="1">VLOOKUP(F75,OFFSET(Hodnoc!$A$1:$C$23,0,IF(I75="Hory",0,IF(I75="Ledy",3,IF(I75="Písek",6,IF(I75="Skalky",9,IF(I75="Boulder",12,"chyba")))))),IF(J75="A",2,3),0)*VLOOKUP(G75,Hodnoc!$P$1:$Q$9,2,0)</f>
        <v>19.5</v>
      </c>
    </row>
    <row r="76" spans="1:11" ht="12.75">
      <c r="A76" s="7">
        <v>75</v>
      </c>
      <c r="B76" s="31"/>
      <c r="C76" s="31" t="s">
        <v>516</v>
      </c>
      <c r="D76" s="8"/>
      <c r="E76" s="7" t="s">
        <v>517</v>
      </c>
      <c r="F76" s="12" t="s">
        <v>157</v>
      </c>
      <c r="G76" s="10" t="s">
        <v>500</v>
      </c>
      <c r="H76" s="36" t="s">
        <v>324</v>
      </c>
      <c r="I76" s="10" t="s">
        <v>152</v>
      </c>
      <c r="J76" s="10" t="str">
        <f t="shared" si="2"/>
        <v>A</v>
      </c>
      <c r="K76" s="11">
        <f ca="1">VLOOKUP(F76,OFFSET(Hodnoc!$A$1:$C$23,0,IF(I76="Hory",0,IF(I76="Ledy",3,IF(I76="Písek",6,IF(I76="Skalky",9,IF(I76="Boulder",12,"chyba")))))),IF(J76="A",2,3),0)*VLOOKUP(G76,Hodnoc!$P$1:$Q$9,2,0)</f>
        <v>24</v>
      </c>
    </row>
    <row r="77" spans="1:11" ht="12.75">
      <c r="A77" s="7">
        <v>76</v>
      </c>
      <c r="B77" s="31"/>
      <c r="C77" s="31" t="s">
        <v>518</v>
      </c>
      <c r="D77" s="8"/>
      <c r="E77" s="7" t="s">
        <v>519</v>
      </c>
      <c r="F77" s="12" t="s">
        <v>123</v>
      </c>
      <c r="G77" s="10" t="s">
        <v>132</v>
      </c>
      <c r="H77" s="36" t="s">
        <v>324</v>
      </c>
      <c r="I77" s="10" t="s">
        <v>240</v>
      </c>
      <c r="J77" s="10" t="str">
        <f t="shared" si="2"/>
        <v>A</v>
      </c>
      <c r="K77" s="11">
        <f ca="1">VLOOKUP(F77,OFFSET(Hodnoc!$A$1:$C$23,0,IF(I77="Hory",0,IF(I77="Ledy",3,IF(I77="Písek",6,IF(I77="Skalky",9,IF(I77="Boulder",12,"chyba")))))),IF(J77="A",2,3),0)*VLOOKUP(G77,Hodnoc!$P$1:$Q$9,2,0)</f>
        <v>12</v>
      </c>
    </row>
    <row r="78" spans="1:11" ht="12.75">
      <c r="A78" s="7">
        <v>77</v>
      </c>
      <c r="B78" s="31"/>
      <c r="C78" s="31" t="s">
        <v>518</v>
      </c>
      <c r="D78" s="8"/>
      <c r="E78" s="7" t="s">
        <v>520</v>
      </c>
      <c r="F78" s="12" t="s">
        <v>123</v>
      </c>
      <c r="G78" s="10" t="s">
        <v>132</v>
      </c>
      <c r="H78" s="36" t="s">
        <v>324</v>
      </c>
      <c r="I78" s="10" t="s">
        <v>240</v>
      </c>
      <c r="J78" s="10" t="str">
        <f t="shared" si="2"/>
        <v>A</v>
      </c>
      <c r="K78" s="11">
        <f ca="1">VLOOKUP(F78,OFFSET(Hodnoc!$A$1:$C$23,0,IF(I78="Hory",0,IF(I78="Ledy",3,IF(I78="Písek",6,IF(I78="Skalky",9,IF(I78="Boulder",12,"chyba")))))),IF(J78="A",2,3),0)*VLOOKUP(G78,Hodnoc!$P$1:$Q$9,2,0)</f>
        <v>12</v>
      </c>
    </row>
    <row r="79" spans="1:11" ht="12.75">
      <c r="A79" s="7">
        <v>78</v>
      </c>
      <c r="B79" s="31"/>
      <c r="C79" s="31" t="s">
        <v>518</v>
      </c>
      <c r="D79" s="8"/>
      <c r="E79" s="7"/>
      <c r="F79" s="12" t="s">
        <v>122</v>
      </c>
      <c r="G79" s="10" t="s">
        <v>132</v>
      </c>
      <c r="H79" s="36" t="s">
        <v>324</v>
      </c>
      <c r="I79" s="10" t="s">
        <v>240</v>
      </c>
      <c r="J79" s="10" t="str">
        <f t="shared" si="2"/>
        <v>A</v>
      </c>
      <c r="K79" s="11">
        <f ca="1">VLOOKUP(F79,OFFSET(Hodnoc!$A$1:$C$23,0,IF(I79="Hory",0,IF(I79="Ledy",3,IF(I79="Písek",6,IF(I79="Skalky",9,IF(I79="Boulder",12,"chyba")))))),IF(J79="A",2,3),0)*VLOOKUP(G79,Hodnoc!$P$1:$Q$9,2,0)</f>
        <v>24</v>
      </c>
    </row>
    <row r="80" spans="1:11" ht="12.75">
      <c r="A80" s="7">
        <v>79</v>
      </c>
      <c r="B80" s="31"/>
      <c r="C80" s="31" t="s">
        <v>506</v>
      </c>
      <c r="D80" s="8"/>
      <c r="E80" s="7"/>
      <c r="F80" s="12" t="s">
        <v>154</v>
      </c>
      <c r="G80" s="10" t="s">
        <v>521</v>
      </c>
      <c r="H80" s="36" t="s">
        <v>324</v>
      </c>
      <c r="I80" s="10" t="s">
        <v>507</v>
      </c>
      <c r="J80" s="10" t="str">
        <f t="shared" si="2"/>
        <v>A</v>
      </c>
      <c r="K80" s="11">
        <f ca="1">VLOOKUP(F80,OFFSET(Hodnoc!$A$1:$C$23,0,IF(I80="Hory",0,IF(I80="Ledy",3,IF(I80="Písek",6,IF(I80="Skalky",9,IF(I80="Boulder",12,"chyba")))))),IF(J80="A",2,3),0)*VLOOKUP(G80,Hodnoc!$P$1:$Q$9,2,0)</f>
        <v>10.5</v>
      </c>
    </row>
    <row r="81" spans="1:11" ht="12.75">
      <c r="A81" s="7">
        <v>80</v>
      </c>
      <c r="B81" s="31"/>
      <c r="C81" s="31" t="s">
        <v>506</v>
      </c>
      <c r="D81" s="8"/>
      <c r="E81" s="7"/>
      <c r="F81" s="12" t="s">
        <v>124</v>
      </c>
      <c r="G81" s="10" t="s">
        <v>521</v>
      </c>
      <c r="H81" s="36" t="s">
        <v>324</v>
      </c>
      <c r="I81" s="10" t="s">
        <v>507</v>
      </c>
      <c r="J81" s="10" t="str">
        <f t="shared" si="2"/>
        <v>A</v>
      </c>
      <c r="K81" s="11">
        <f ca="1">VLOOKUP(F81,OFFSET(Hodnoc!$A$1:$C$23,0,IF(I81="Hory",0,IF(I81="Ledy",3,IF(I81="Písek",6,IF(I81="Skalky",9,IF(I81="Boulder",12,"chyba")))))),IF(J81="A",2,3),0)*VLOOKUP(G81,Hodnoc!$P$1:$Q$9,2,0)</f>
        <v>16.5</v>
      </c>
    </row>
    <row r="82" spans="1:11" ht="12.75">
      <c r="A82" s="7">
        <v>81</v>
      </c>
      <c r="B82" s="31"/>
      <c r="C82" s="31" t="s">
        <v>506</v>
      </c>
      <c r="D82" s="8"/>
      <c r="E82" s="7"/>
      <c r="F82" s="12" t="s">
        <v>156</v>
      </c>
      <c r="G82" s="10" t="s">
        <v>521</v>
      </c>
      <c r="H82" s="36" t="s">
        <v>324</v>
      </c>
      <c r="I82" s="10" t="s">
        <v>507</v>
      </c>
      <c r="J82" s="10" t="str">
        <f t="shared" si="2"/>
        <v>A</v>
      </c>
      <c r="K82" s="11">
        <f ca="1">VLOOKUP(F82,OFFSET(Hodnoc!$A$1:$C$23,0,IF(I82="Hory",0,IF(I82="Ledy",3,IF(I82="Písek",6,IF(I82="Skalky",9,IF(I82="Boulder",12,"chyba")))))),IF(J82="A",2,3),0)*VLOOKUP(G82,Hodnoc!$P$1:$Q$9,2,0)</f>
        <v>31.5</v>
      </c>
    </row>
    <row r="83" spans="1:11" ht="12.75">
      <c r="A83" s="7">
        <v>82</v>
      </c>
      <c r="B83" s="31"/>
      <c r="C83" s="31" t="s">
        <v>522</v>
      </c>
      <c r="D83" s="8"/>
      <c r="E83" s="7"/>
      <c r="F83" s="12" t="s">
        <v>159</v>
      </c>
      <c r="G83" s="10" t="s">
        <v>132</v>
      </c>
      <c r="H83" s="36" t="s">
        <v>324</v>
      </c>
      <c r="I83" s="10" t="s">
        <v>152</v>
      </c>
      <c r="J83" s="10" t="str">
        <f t="shared" si="2"/>
        <v>A</v>
      </c>
      <c r="K83" s="11">
        <f ca="1">VLOOKUP(F83,OFFSET(Hodnoc!$A$1:$C$23,0,IF(I83="Hory",0,IF(I83="Ledy",3,IF(I83="Písek",6,IF(I83="Skalky",9,IF(I83="Boulder",12,"chyba")))))),IF(J83="A",2,3),0)*VLOOKUP(G83,Hodnoc!$P$1:$Q$9,2,0)</f>
        <v>25</v>
      </c>
    </row>
    <row r="84" spans="1:11" ht="12.75">
      <c r="A84" s="7">
        <v>83</v>
      </c>
      <c r="B84" s="31"/>
      <c r="C84" s="31" t="s">
        <v>522</v>
      </c>
      <c r="D84" s="8"/>
      <c r="E84" s="7"/>
      <c r="F84" s="12" t="s">
        <v>147</v>
      </c>
      <c r="G84" s="10" t="s">
        <v>132</v>
      </c>
      <c r="H84" s="36" t="s">
        <v>324</v>
      </c>
      <c r="I84" s="10" t="s">
        <v>152</v>
      </c>
      <c r="J84" s="10" t="str">
        <f t="shared" si="2"/>
        <v>A</v>
      </c>
      <c r="K84" s="11">
        <f ca="1">VLOOKUP(F84,OFFSET(Hodnoc!$A$1:$C$23,0,IF(I84="Hory",0,IF(I84="Ledy",3,IF(I84="Písek",6,IF(I84="Skalky",9,IF(I84="Boulder",12,"chyba")))))),IF(J84="A",2,3),0)*VLOOKUP(G84,Hodnoc!$P$1:$Q$9,2,0)</f>
        <v>33</v>
      </c>
    </row>
    <row r="85" spans="1:11" ht="12.75">
      <c r="A85" s="7">
        <v>84</v>
      </c>
      <c r="B85" s="31"/>
      <c r="C85" s="31" t="s">
        <v>522</v>
      </c>
      <c r="D85" s="8"/>
      <c r="E85" s="7"/>
      <c r="F85" s="12">
        <v>6</v>
      </c>
      <c r="G85" s="10" t="s">
        <v>38</v>
      </c>
      <c r="H85" s="36" t="s">
        <v>324</v>
      </c>
      <c r="I85" s="10" t="s">
        <v>152</v>
      </c>
      <c r="J85" s="10" t="str">
        <f t="shared" si="2"/>
        <v>A</v>
      </c>
      <c r="K85" s="11">
        <f ca="1">VLOOKUP(F85,OFFSET(Hodnoc!$A$1:$C$23,0,IF(I85="Hory",0,IF(I85="Ledy",3,IF(I85="Písek",6,IF(I85="Skalky",9,IF(I85="Boulder",12,"chyba")))))),IF(J85="A",2,3),0)*VLOOKUP(G85,Hodnoc!$P$1:$Q$9,2,0)</f>
        <v>27</v>
      </c>
    </row>
    <row r="86" spans="1:11" ht="12.75">
      <c r="A86" s="7">
        <v>85</v>
      </c>
      <c r="B86" s="31"/>
      <c r="C86" s="31" t="s">
        <v>702</v>
      </c>
      <c r="D86" s="8"/>
      <c r="E86" s="7"/>
      <c r="F86" s="12">
        <v>8</v>
      </c>
      <c r="G86" s="10" t="s">
        <v>703</v>
      </c>
      <c r="H86" s="36"/>
      <c r="I86" s="10" t="s">
        <v>152</v>
      </c>
      <c r="J86" s="10" t="str">
        <f aca="true" t="shared" si="3" ref="J86:J110">IF(OR(G86="TR",G86="TRO"),"B","A")</f>
        <v>A</v>
      </c>
      <c r="K86" s="11">
        <f ca="1">VLOOKUP(F86,OFFSET(Hodnoc!$A$1:$C$23,0,IF(I86="Hory",0,IF(I86="Ledy",3,IF(I86="Písek",6,IF(I86="Skalky",9,IF(I86="Boulder",12,"chyba")))))),IF(J86="A",2,3),0)*VLOOKUP(G86,Hodnoc!$P$1:$Q$9,2,0)</f>
        <v>43</v>
      </c>
    </row>
    <row r="87" spans="1:11" ht="12.75">
      <c r="A87" s="7">
        <v>86</v>
      </c>
      <c r="B87" s="31"/>
      <c r="C87" s="31" t="s">
        <v>522</v>
      </c>
      <c r="D87" s="8" t="s">
        <v>704</v>
      </c>
      <c r="E87" s="7" t="s">
        <v>705</v>
      </c>
      <c r="F87" s="12" t="s">
        <v>146</v>
      </c>
      <c r="G87" s="10" t="s">
        <v>703</v>
      </c>
      <c r="H87" s="36"/>
      <c r="I87" s="10" t="s">
        <v>152</v>
      </c>
      <c r="J87" s="10" t="str">
        <f t="shared" si="3"/>
        <v>A</v>
      </c>
      <c r="K87" s="11">
        <f ca="1">VLOOKUP(F87,OFFSET(Hodnoc!$A$1:$C$23,0,IF(I87="Hory",0,IF(I87="Ledy",3,IF(I87="Písek",6,IF(I87="Skalky",9,IF(I87="Boulder",12,"chyba")))))),IF(J87="A",2,3),0)*VLOOKUP(G87,Hodnoc!$P$1:$Q$9,2,0)</f>
        <v>38</v>
      </c>
    </row>
    <row r="88" spans="1:11" ht="12.75">
      <c r="A88" s="7">
        <v>87</v>
      </c>
      <c r="B88" s="31"/>
      <c r="C88" s="31" t="s">
        <v>522</v>
      </c>
      <c r="D88" s="8" t="s">
        <v>706</v>
      </c>
      <c r="E88" s="7" t="s">
        <v>707</v>
      </c>
      <c r="F88" s="12" t="s">
        <v>159</v>
      </c>
      <c r="G88" s="10" t="s">
        <v>500</v>
      </c>
      <c r="H88" s="36"/>
      <c r="I88" s="10" t="s">
        <v>152</v>
      </c>
      <c r="J88" s="10" t="str">
        <f t="shared" si="3"/>
        <v>A</v>
      </c>
      <c r="K88" s="11">
        <f ca="1">VLOOKUP(F88,OFFSET(Hodnoc!$A$1:$C$23,0,IF(I88="Hory",0,IF(I88="Ledy",3,IF(I88="Písek",6,IF(I88="Skalky",9,IF(I88="Boulder",12,"chyba")))))),IF(J88="A",2,3),0)*VLOOKUP(G88,Hodnoc!$P$1:$Q$9,2,0)</f>
        <v>37.5</v>
      </c>
    </row>
    <row r="89" spans="1:11" ht="12.75">
      <c r="A89" s="7">
        <v>88</v>
      </c>
      <c r="B89" s="31"/>
      <c r="C89" s="31" t="s">
        <v>522</v>
      </c>
      <c r="D89" s="8" t="s">
        <v>708</v>
      </c>
      <c r="E89" s="7" t="s">
        <v>709</v>
      </c>
      <c r="F89" s="12" t="s">
        <v>158</v>
      </c>
      <c r="G89" s="10" t="s">
        <v>521</v>
      </c>
      <c r="H89" s="36"/>
      <c r="I89" s="10" t="s">
        <v>152</v>
      </c>
      <c r="J89" s="10" t="str">
        <f t="shared" si="3"/>
        <v>A</v>
      </c>
      <c r="K89" s="11">
        <f ca="1">VLOOKUP(F89,OFFSET(Hodnoc!$A$1:$C$23,0,IF(I89="Hory",0,IF(I89="Ledy",3,IF(I89="Písek",6,IF(I89="Skalky",9,IF(I89="Boulder",12,"chyba")))))),IF(J89="A",2,3),0)*VLOOKUP(G89,Hodnoc!$P$1:$Q$9,2,0)</f>
        <v>31.5</v>
      </c>
    </row>
    <row r="90" spans="1:11" ht="12.75">
      <c r="A90" s="7">
        <v>89</v>
      </c>
      <c r="B90" s="31"/>
      <c r="C90" s="31" t="s">
        <v>522</v>
      </c>
      <c r="D90" s="8" t="s">
        <v>708</v>
      </c>
      <c r="E90" s="7" t="s">
        <v>710</v>
      </c>
      <c r="F90" s="12" t="s">
        <v>150</v>
      </c>
      <c r="G90" s="10" t="s">
        <v>504</v>
      </c>
      <c r="H90" s="36"/>
      <c r="I90" s="10" t="s">
        <v>152</v>
      </c>
      <c r="J90" s="10" t="str">
        <f t="shared" si="3"/>
        <v>B</v>
      </c>
      <c r="K90" s="11">
        <f ca="1">VLOOKUP(F90,OFFSET(Hodnoc!$A$1:$C$23,0,IF(I90="Hory",0,IF(I90="Ledy",3,IF(I90="Písek",6,IF(I90="Skalky",9,IF(I90="Boulder",12,"chyba")))))),IF(J90="A",2,3),0)*VLOOKUP(G90,Hodnoc!$P$1:$Q$9,2,0)</f>
        <v>27</v>
      </c>
    </row>
    <row r="91" spans="1:11" ht="12.75">
      <c r="A91" s="7">
        <v>90</v>
      </c>
      <c r="B91" s="31"/>
      <c r="C91" s="31" t="s">
        <v>522</v>
      </c>
      <c r="D91" s="8" t="s">
        <v>708</v>
      </c>
      <c r="E91" s="7" t="s">
        <v>711</v>
      </c>
      <c r="F91" s="12">
        <v>8</v>
      </c>
      <c r="G91" s="10" t="s">
        <v>703</v>
      </c>
      <c r="H91" s="36"/>
      <c r="I91" s="10" t="s">
        <v>152</v>
      </c>
      <c r="J91" s="10" t="str">
        <f t="shared" si="3"/>
        <v>A</v>
      </c>
      <c r="K91" s="11">
        <f ca="1">VLOOKUP(F91,OFFSET(Hodnoc!$A$1:$C$23,0,IF(I91="Hory",0,IF(I91="Ledy",3,IF(I91="Písek",6,IF(I91="Skalky",9,IF(I91="Boulder",12,"chyba")))))),IF(J91="A",2,3),0)*VLOOKUP(G91,Hodnoc!$P$1:$Q$9,2,0)</f>
        <v>43</v>
      </c>
    </row>
    <row r="92" spans="1:11" ht="12.75">
      <c r="A92" s="7">
        <v>91</v>
      </c>
      <c r="B92" s="31"/>
      <c r="C92" s="31" t="s">
        <v>522</v>
      </c>
      <c r="D92" s="8" t="s">
        <v>708</v>
      </c>
      <c r="E92" s="7" t="s">
        <v>712</v>
      </c>
      <c r="F92" s="12" t="s">
        <v>148</v>
      </c>
      <c r="G92" s="10" t="s">
        <v>703</v>
      </c>
      <c r="H92" s="36"/>
      <c r="I92" s="10" t="s">
        <v>152</v>
      </c>
      <c r="J92" s="10" t="str">
        <f t="shared" si="3"/>
        <v>A</v>
      </c>
      <c r="K92" s="11">
        <f ca="1">VLOOKUP(F92,OFFSET(Hodnoc!$A$1:$C$23,0,IF(I92="Hory",0,IF(I92="Ledy",3,IF(I92="Písek",6,IF(I92="Skalky",9,IF(I92="Boulder",12,"chyba")))))),IF(J92="A",2,3),0)*VLOOKUP(G92,Hodnoc!$P$1:$Q$9,2,0)</f>
        <v>52</v>
      </c>
    </row>
    <row r="93" spans="1:11" ht="12.75">
      <c r="A93" s="7">
        <v>92</v>
      </c>
      <c r="B93" s="31"/>
      <c r="C93" s="31" t="s">
        <v>522</v>
      </c>
      <c r="D93" s="8" t="s">
        <v>713</v>
      </c>
      <c r="E93" s="7" t="s">
        <v>714</v>
      </c>
      <c r="F93" s="12" t="s">
        <v>146</v>
      </c>
      <c r="G93" s="10" t="s">
        <v>703</v>
      </c>
      <c r="H93" s="36"/>
      <c r="I93" s="10" t="s">
        <v>152</v>
      </c>
      <c r="J93" s="10" t="str">
        <f t="shared" si="3"/>
        <v>A</v>
      </c>
      <c r="K93" s="11">
        <f ca="1">VLOOKUP(F93,OFFSET(Hodnoc!$A$1:$C$23,0,IF(I93="Hory",0,IF(I93="Ledy",3,IF(I93="Písek",6,IF(I93="Skalky",9,IF(I93="Boulder",12,"chyba")))))),IF(J93="A",2,3),0)*VLOOKUP(G93,Hodnoc!$P$1:$Q$9,2,0)</f>
        <v>38</v>
      </c>
    </row>
    <row r="94" spans="1:11" ht="12.75">
      <c r="A94" s="7">
        <v>93</v>
      </c>
      <c r="B94" s="31"/>
      <c r="C94" s="31" t="s">
        <v>522</v>
      </c>
      <c r="D94" s="8" t="s">
        <v>713</v>
      </c>
      <c r="E94" s="7" t="s">
        <v>118</v>
      </c>
      <c r="F94" s="12" t="s">
        <v>149</v>
      </c>
      <c r="G94" s="10" t="s">
        <v>703</v>
      </c>
      <c r="H94" s="36"/>
      <c r="I94" s="10" t="s">
        <v>152</v>
      </c>
      <c r="J94" s="10" t="str">
        <f t="shared" si="3"/>
        <v>A</v>
      </c>
      <c r="K94" s="11">
        <f ca="1">VLOOKUP(F94,OFFSET(Hodnoc!$A$1:$C$23,0,IF(I94="Hory",0,IF(I94="Ledy",3,IF(I94="Písek",6,IF(I94="Skalky",9,IF(I94="Boulder",12,"chyba")))))),IF(J94="A",2,3),0)*VLOOKUP(G94,Hodnoc!$P$1:$Q$9,2,0)</f>
        <v>48</v>
      </c>
    </row>
    <row r="95" spans="1:11" ht="12.75">
      <c r="A95" s="7">
        <v>94</v>
      </c>
      <c r="B95" s="31"/>
      <c r="C95" s="31" t="s">
        <v>715</v>
      </c>
      <c r="D95" s="8"/>
      <c r="E95" s="7"/>
      <c r="F95" s="12" t="s">
        <v>156</v>
      </c>
      <c r="G95" s="10" t="s">
        <v>500</v>
      </c>
      <c r="H95" s="36"/>
      <c r="I95" s="10" t="s">
        <v>152</v>
      </c>
      <c r="J95" s="10" t="str">
        <f t="shared" si="3"/>
        <v>A</v>
      </c>
      <c r="K95" s="11">
        <f ca="1">VLOOKUP(F95,OFFSET(Hodnoc!$A$1:$C$23,0,IF(I95="Hory",0,IF(I95="Ledy",3,IF(I95="Písek",6,IF(I95="Skalky",9,IF(I95="Boulder",12,"chyba")))))),IF(J95="A",2,3),0)*VLOOKUP(G95,Hodnoc!$P$1:$Q$9,2,0)</f>
        <v>19.5</v>
      </c>
    </row>
    <row r="96" spans="1:11" ht="12.75">
      <c r="A96" s="7">
        <v>95</v>
      </c>
      <c r="B96" s="31"/>
      <c r="C96" s="31" t="s">
        <v>715</v>
      </c>
      <c r="D96" s="8"/>
      <c r="E96" s="7"/>
      <c r="F96" s="12">
        <v>4</v>
      </c>
      <c r="G96" s="10" t="s">
        <v>500</v>
      </c>
      <c r="H96" s="36"/>
      <c r="I96" s="10" t="s">
        <v>152</v>
      </c>
      <c r="J96" s="10" t="str">
        <f t="shared" si="3"/>
        <v>A</v>
      </c>
      <c r="K96" s="11">
        <f ca="1">VLOOKUP(F96,OFFSET(Hodnoc!$A$1:$C$23,0,IF(I96="Hory",0,IF(I96="Ledy",3,IF(I96="Písek",6,IF(I96="Skalky",9,IF(I96="Boulder",12,"chyba")))))),IF(J96="A",2,3),0)*VLOOKUP(G96,Hodnoc!$P$1:$Q$9,2,0)</f>
        <v>9</v>
      </c>
    </row>
    <row r="97" spans="1:11" ht="12.75">
      <c r="A97" s="7">
        <v>96</v>
      </c>
      <c r="B97" s="31"/>
      <c r="C97" s="31" t="s">
        <v>522</v>
      </c>
      <c r="D97" s="8"/>
      <c r="E97" s="7"/>
      <c r="F97" s="12" t="s">
        <v>148</v>
      </c>
      <c r="G97" s="10" t="s">
        <v>703</v>
      </c>
      <c r="H97" s="36"/>
      <c r="I97" s="10" t="s">
        <v>152</v>
      </c>
      <c r="J97" s="10" t="str">
        <f t="shared" si="3"/>
        <v>A</v>
      </c>
      <c r="K97" s="11">
        <f ca="1">VLOOKUP(F97,OFFSET(Hodnoc!$A$1:$C$23,0,IF(I97="Hory",0,IF(I97="Ledy",3,IF(I97="Písek",6,IF(I97="Skalky",9,IF(I97="Boulder",12,"chyba")))))),IF(J97="A",2,3),0)*VLOOKUP(G97,Hodnoc!$P$1:$Q$9,2,0)</f>
        <v>52</v>
      </c>
    </row>
    <row r="98" spans="1:11" ht="12.75">
      <c r="A98" s="7">
        <v>97</v>
      </c>
      <c r="B98" s="31"/>
      <c r="C98" s="31" t="s">
        <v>522</v>
      </c>
      <c r="D98" s="8"/>
      <c r="E98" s="7"/>
      <c r="F98" s="12" t="s">
        <v>146</v>
      </c>
      <c r="G98" s="10" t="s">
        <v>239</v>
      </c>
      <c r="H98" s="36"/>
      <c r="I98" s="10" t="s">
        <v>152</v>
      </c>
      <c r="J98" s="10" t="str">
        <f t="shared" si="3"/>
        <v>A</v>
      </c>
      <c r="K98" s="11">
        <f ca="1">VLOOKUP(F98,OFFSET(Hodnoc!$A$1:$C$23,0,IF(I98="Hory",0,IF(I98="Ledy",3,IF(I98="Písek",6,IF(I98="Skalky",9,IF(I98="Boulder",12,"chyba")))))),IF(J98="A",2,3),0)*VLOOKUP(G98,Hodnoc!$P$1:$Q$9,2,0)</f>
        <v>57</v>
      </c>
    </row>
    <row r="99" spans="1:11" ht="12.75">
      <c r="A99" s="7">
        <v>98</v>
      </c>
      <c r="B99" s="31"/>
      <c r="C99" s="31" t="s">
        <v>716</v>
      </c>
      <c r="D99" s="8"/>
      <c r="E99" s="7"/>
      <c r="F99" s="12" t="s">
        <v>148</v>
      </c>
      <c r="G99" s="10" t="s">
        <v>703</v>
      </c>
      <c r="H99" s="36"/>
      <c r="I99" s="10" t="s">
        <v>152</v>
      </c>
      <c r="J99" s="10" t="str">
        <f t="shared" si="3"/>
        <v>A</v>
      </c>
      <c r="K99" s="11">
        <f ca="1">VLOOKUP(F99,OFFSET(Hodnoc!$A$1:$C$23,0,IF(I99="Hory",0,IF(I99="Ledy",3,IF(I99="Písek",6,IF(I99="Skalky",9,IF(I99="Boulder",12,"chyba")))))),IF(J99="A",2,3),0)*VLOOKUP(G99,Hodnoc!$P$1:$Q$9,2,0)</f>
        <v>52</v>
      </c>
    </row>
    <row r="100" spans="1:11" ht="12.75">
      <c r="A100" s="7">
        <v>99</v>
      </c>
      <c r="B100" s="31"/>
      <c r="C100" s="31" t="s">
        <v>522</v>
      </c>
      <c r="D100" s="8"/>
      <c r="E100" s="7"/>
      <c r="F100" s="12" t="s">
        <v>148</v>
      </c>
      <c r="G100" s="10" t="s">
        <v>703</v>
      </c>
      <c r="H100" s="36"/>
      <c r="I100" s="10" t="s">
        <v>152</v>
      </c>
      <c r="J100" s="10" t="str">
        <f t="shared" si="3"/>
        <v>A</v>
      </c>
      <c r="K100" s="11">
        <f ca="1">VLOOKUP(F100,OFFSET(Hodnoc!$A$1:$C$23,0,IF(I100="Hory",0,IF(I100="Ledy",3,IF(I100="Písek",6,IF(I100="Skalky",9,IF(I100="Boulder",12,"chyba")))))),IF(J100="A",2,3),0)*VLOOKUP(G100,Hodnoc!$P$1:$Q$9,2,0)</f>
        <v>52</v>
      </c>
    </row>
    <row r="101" spans="1:11" ht="12.75">
      <c r="A101" s="7">
        <v>100</v>
      </c>
      <c r="B101" s="31"/>
      <c r="C101" s="31" t="s">
        <v>522</v>
      </c>
      <c r="D101" s="8"/>
      <c r="E101" s="7"/>
      <c r="F101" s="12" t="s">
        <v>158</v>
      </c>
      <c r="G101" s="10" t="s">
        <v>521</v>
      </c>
      <c r="H101" s="36"/>
      <c r="I101" s="10" t="s">
        <v>152</v>
      </c>
      <c r="J101" s="10" t="str">
        <f t="shared" si="3"/>
        <v>A</v>
      </c>
      <c r="K101" s="11">
        <f ca="1">VLOOKUP(F101,OFFSET(Hodnoc!$A$1:$C$23,0,IF(I101="Hory",0,IF(I101="Ledy",3,IF(I101="Písek",6,IF(I101="Skalky",9,IF(I101="Boulder",12,"chyba")))))),IF(J101="A",2,3),0)*VLOOKUP(G101,Hodnoc!$P$1:$Q$9,2,0)</f>
        <v>31.5</v>
      </c>
    </row>
    <row r="102" spans="1:11" ht="12.75">
      <c r="A102" s="7">
        <v>101</v>
      </c>
      <c r="B102" s="31"/>
      <c r="C102" s="31" t="s">
        <v>522</v>
      </c>
      <c r="D102" s="8"/>
      <c r="E102" s="7"/>
      <c r="F102" s="12">
        <v>6</v>
      </c>
      <c r="G102" s="10" t="s">
        <v>521</v>
      </c>
      <c r="H102" s="36"/>
      <c r="I102" s="10" t="s">
        <v>152</v>
      </c>
      <c r="J102" s="10" t="str">
        <f t="shared" si="3"/>
        <v>A</v>
      </c>
      <c r="K102" s="11">
        <f ca="1">VLOOKUP(F102,OFFSET(Hodnoc!$A$1:$C$23,0,IF(I102="Hory",0,IF(I102="Ledy",3,IF(I102="Písek",6,IF(I102="Skalky",9,IF(I102="Boulder",12,"chyba")))))),IF(J102="A",2,3),0)*VLOOKUP(G102,Hodnoc!$P$1:$Q$9,2,0)</f>
        <v>27</v>
      </c>
    </row>
    <row r="103" spans="1:11" ht="12.75">
      <c r="A103" s="7">
        <v>102</v>
      </c>
      <c r="B103" s="31"/>
      <c r="C103" s="31" t="s">
        <v>522</v>
      </c>
      <c r="D103" s="8"/>
      <c r="E103" s="7"/>
      <c r="F103" s="12" t="s">
        <v>156</v>
      </c>
      <c r="G103" s="10" t="s">
        <v>521</v>
      </c>
      <c r="H103" s="36"/>
      <c r="I103" s="10" t="s">
        <v>152</v>
      </c>
      <c r="J103" s="10" t="str">
        <f t="shared" si="3"/>
        <v>A</v>
      </c>
      <c r="K103" s="11">
        <f ca="1">VLOOKUP(F103,OFFSET(Hodnoc!$A$1:$C$23,0,IF(I103="Hory",0,IF(I103="Ledy",3,IF(I103="Písek",6,IF(I103="Skalky",9,IF(I103="Boulder",12,"chyba")))))),IF(J103="A",2,3),0)*VLOOKUP(G103,Hodnoc!$P$1:$Q$9,2,0)</f>
        <v>19.5</v>
      </c>
    </row>
    <row r="104" spans="1:11" ht="12.75">
      <c r="A104" s="7">
        <v>103</v>
      </c>
      <c r="B104" s="31"/>
      <c r="C104" s="31" t="s">
        <v>522</v>
      </c>
      <c r="D104" s="8"/>
      <c r="E104" s="7"/>
      <c r="F104" s="12" t="s">
        <v>148</v>
      </c>
      <c r="G104" s="10" t="s">
        <v>703</v>
      </c>
      <c r="H104" s="36"/>
      <c r="I104" s="10" t="s">
        <v>152</v>
      </c>
      <c r="J104" s="10" t="str">
        <f t="shared" si="3"/>
        <v>A</v>
      </c>
      <c r="K104" s="11">
        <f ca="1">VLOOKUP(F104,OFFSET(Hodnoc!$A$1:$C$23,0,IF(I104="Hory",0,IF(I104="Ledy",3,IF(I104="Písek",6,IF(I104="Skalky",9,IF(I104="Boulder",12,"chyba")))))),IF(J104="A",2,3),0)*VLOOKUP(G104,Hodnoc!$P$1:$Q$9,2,0)</f>
        <v>52</v>
      </c>
    </row>
    <row r="105" spans="1:11" ht="12.75">
      <c r="A105" s="7">
        <v>104</v>
      </c>
      <c r="B105" s="31"/>
      <c r="C105" s="31" t="s">
        <v>522</v>
      </c>
      <c r="D105" s="8"/>
      <c r="E105" s="7"/>
      <c r="F105" s="12">
        <v>7</v>
      </c>
      <c r="G105" s="10" t="s">
        <v>521</v>
      </c>
      <c r="H105" s="36"/>
      <c r="I105" s="10" t="s">
        <v>152</v>
      </c>
      <c r="J105" s="10" t="str">
        <f t="shared" si="3"/>
        <v>A</v>
      </c>
      <c r="K105" s="11">
        <f ca="1">VLOOKUP(F105,OFFSET(Hodnoc!$A$1:$C$23,0,IF(I105="Hory",0,IF(I105="Ledy",3,IF(I105="Písek",6,IF(I105="Skalky",9,IF(I105="Boulder",12,"chyba")))))),IF(J105="A",2,3),0)*VLOOKUP(G105,Hodnoc!$P$1:$Q$9,2,0)</f>
        <v>43.5</v>
      </c>
    </row>
    <row r="106" spans="1:11" ht="12.75">
      <c r="A106" s="7">
        <v>105</v>
      </c>
      <c r="B106" s="31"/>
      <c r="C106" s="31" t="s">
        <v>522</v>
      </c>
      <c r="D106" s="8"/>
      <c r="E106" s="7"/>
      <c r="F106" s="12">
        <v>7</v>
      </c>
      <c r="G106" s="10" t="s">
        <v>703</v>
      </c>
      <c r="H106" s="36"/>
      <c r="I106" s="10" t="s">
        <v>152</v>
      </c>
      <c r="J106" s="10" t="str">
        <f t="shared" si="3"/>
        <v>A</v>
      </c>
      <c r="K106" s="11">
        <f ca="1">VLOOKUP(F106,OFFSET(Hodnoc!$A$1:$C$23,0,IF(I106="Hory",0,IF(I106="Ledy",3,IF(I106="Písek",6,IF(I106="Skalky",9,IF(I106="Boulder",12,"chyba")))))),IF(J106="A",2,3),0)*VLOOKUP(G106,Hodnoc!$P$1:$Q$9,2,0)</f>
        <v>29</v>
      </c>
    </row>
    <row r="107" spans="1:11" ht="12.75">
      <c r="A107" s="7">
        <v>106</v>
      </c>
      <c r="B107" s="31"/>
      <c r="C107" s="31" t="s">
        <v>522</v>
      </c>
      <c r="D107" s="8"/>
      <c r="E107" s="7"/>
      <c r="F107" s="12">
        <v>6</v>
      </c>
      <c r="G107" s="10" t="s">
        <v>521</v>
      </c>
      <c r="H107" s="36"/>
      <c r="I107" s="10" t="s">
        <v>152</v>
      </c>
      <c r="J107" s="10" t="str">
        <f t="shared" si="3"/>
        <v>A</v>
      </c>
      <c r="K107" s="11">
        <f ca="1">VLOOKUP(F107,OFFSET(Hodnoc!$A$1:$C$23,0,IF(I107="Hory",0,IF(I107="Ledy",3,IF(I107="Písek",6,IF(I107="Skalky",9,IF(I107="Boulder",12,"chyba")))))),IF(J107="A",2,3),0)*VLOOKUP(G107,Hodnoc!$P$1:$Q$9,2,0)</f>
        <v>27</v>
      </c>
    </row>
    <row r="108" spans="1:11" ht="12.75">
      <c r="A108" s="7">
        <v>107</v>
      </c>
      <c r="B108" s="31"/>
      <c r="C108" s="31" t="s">
        <v>522</v>
      </c>
      <c r="D108" s="8"/>
      <c r="E108" s="7"/>
      <c r="F108" s="12" t="s">
        <v>147</v>
      </c>
      <c r="G108" s="10" t="s">
        <v>703</v>
      </c>
      <c r="H108" s="36"/>
      <c r="I108" s="10" t="s">
        <v>152</v>
      </c>
      <c r="J108" s="10" t="str">
        <f t="shared" si="3"/>
        <v>A</v>
      </c>
      <c r="K108" s="11">
        <f ca="1">VLOOKUP(F108,OFFSET(Hodnoc!$A$1:$C$23,0,IF(I108="Hory",0,IF(I108="Ledy",3,IF(I108="Písek",6,IF(I108="Skalky",9,IF(I108="Boulder",12,"chyba")))))),IF(J108="A",2,3),0)*VLOOKUP(G108,Hodnoc!$P$1:$Q$9,2,0)</f>
        <v>33</v>
      </c>
    </row>
    <row r="109" spans="1:11" ht="12.75">
      <c r="A109" s="7">
        <v>108</v>
      </c>
      <c r="B109" s="31"/>
      <c r="C109" s="31" t="s">
        <v>522</v>
      </c>
      <c r="D109" s="8"/>
      <c r="E109" s="7"/>
      <c r="F109" s="12">
        <v>6</v>
      </c>
      <c r="G109" s="10" t="s">
        <v>703</v>
      </c>
      <c r="H109" s="36"/>
      <c r="I109" s="10" t="s">
        <v>152</v>
      </c>
      <c r="J109" s="10" t="str">
        <f t="shared" si="3"/>
        <v>A</v>
      </c>
      <c r="K109" s="11">
        <f ca="1">VLOOKUP(F109,OFFSET(Hodnoc!$A$1:$C$23,0,IF(I109="Hory",0,IF(I109="Ledy",3,IF(I109="Písek",6,IF(I109="Skalky",9,IF(I109="Boulder",12,"chyba")))))),IF(J109="A",2,3),0)*VLOOKUP(G109,Hodnoc!$P$1:$Q$9,2,0)</f>
        <v>18</v>
      </c>
    </row>
    <row r="110" spans="1:11" ht="12.75">
      <c r="A110" s="7">
        <v>109</v>
      </c>
      <c r="B110" s="31"/>
      <c r="C110" s="31" t="s">
        <v>522</v>
      </c>
      <c r="D110" s="8"/>
      <c r="E110" s="7"/>
      <c r="F110" s="12" t="s">
        <v>146</v>
      </c>
      <c r="G110" s="10" t="s">
        <v>521</v>
      </c>
      <c r="H110" s="36"/>
      <c r="I110" s="10" t="s">
        <v>152</v>
      </c>
      <c r="J110" s="10" t="str">
        <f t="shared" si="3"/>
        <v>A</v>
      </c>
      <c r="K110" s="11">
        <f ca="1">VLOOKUP(F110,OFFSET(Hodnoc!$A$1:$C$23,0,IF(I110="Hory",0,IF(I110="Ledy",3,IF(I110="Písek",6,IF(I110="Skalky",9,IF(I110="Boulder",12,"chyba")))))),IF(J110="A",2,3),0)*VLOOKUP(G110,Hodnoc!$P$1:$Q$9,2,0)</f>
        <v>57</v>
      </c>
    </row>
  </sheetData>
  <sheetProtection autoFilter="0"/>
  <conditionalFormatting sqref="H2:H110">
    <cfRule type="cellIs" priority="1" dxfId="0" operator="equal" stopIfTrue="1">
      <formula>"Honza"</formula>
    </cfRule>
    <cfRule type="cellIs" priority="2" dxfId="1" operator="equal" stopIfTrue="1">
      <formula>"Zyký"</formula>
    </cfRule>
    <cfRule type="cellIs" priority="3" dxfId="2" operator="equal" stopIfTrue="1">
      <formula>"Péťa"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O119"/>
  <sheetViews>
    <sheetView workbookViewId="0" topLeftCell="A1">
      <pane ySplit="1" topLeftCell="BM87" activePane="bottomLeft" state="frozen"/>
      <selection pane="topLeft" activeCell="A1" sqref="A1"/>
      <selection pane="bottomLeft" activeCell="O119" sqref="O119"/>
    </sheetView>
  </sheetViews>
  <sheetFormatPr defaultColWidth="9.140625" defaultRowHeight="12.75"/>
  <cols>
    <col min="1" max="1" width="4.00390625" style="0" bestFit="1" customWidth="1"/>
    <col min="2" max="2" width="8.140625" style="0" bestFit="1" customWidth="1"/>
    <col min="3" max="3" width="10.7109375" style="0" bestFit="1" customWidth="1"/>
    <col min="4" max="4" width="17.8515625" style="0" bestFit="1" customWidth="1"/>
    <col min="5" max="5" width="36.8515625" style="0" bestFit="1" customWidth="1"/>
    <col min="6" max="6" width="5.7109375" style="0" bestFit="1" customWidth="1"/>
    <col min="7" max="7" width="7.00390625" style="0" bestFit="1" customWidth="1"/>
    <col min="8" max="9" width="6.421875" style="0" bestFit="1" customWidth="1"/>
    <col min="10" max="10" width="6.8515625" style="0" bestFit="1" customWidth="1"/>
    <col min="11" max="11" width="5.57421875" style="0" bestFit="1" customWidth="1"/>
    <col min="12" max="12" width="5.421875" style="0" customWidth="1"/>
    <col min="13" max="13" width="4.57421875" style="0" bestFit="1" customWidth="1"/>
    <col min="14" max="14" width="7.00390625" style="0" bestFit="1" customWidth="1"/>
    <col min="15" max="15" width="4.00390625" style="0" bestFit="1" customWidth="1"/>
    <col min="16" max="16384" width="10.421875" style="0" customWidth="1"/>
  </cols>
  <sheetData>
    <row r="1" spans="1:15" ht="12.75">
      <c r="A1" s="6" t="s">
        <v>45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48</v>
      </c>
      <c r="G1" s="6" t="s">
        <v>4</v>
      </c>
      <c r="H1" s="6" t="s">
        <v>56</v>
      </c>
      <c r="I1" s="6" t="s">
        <v>35</v>
      </c>
      <c r="J1" s="6" t="s">
        <v>36</v>
      </c>
      <c r="K1" s="6" t="s">
        <v>6</v>
      </c>
      <c r="M1" s="6" t="s">
        <v>86</v>
      </c>
      <c r="N1">
        <f>SUM(K:K)</f>
        <v>2630.8</v>
      </c>
      <c r="O1">
        <f>COUNT(K2:K997)</f>
        <v>118</v>
      </c>
    </row>
    <row r="2" spans="1:11" ht="12.75">
      <c r="A2" s="7">
        <v>1</v>
      </c>
      <c r="B2" s="8">
        <v>39200</v>
      </c>
      <c r="C2" s="8" t="s">
        <v>58</v>
      </c>
      <c r="D2" s="8"/>
      <c r="E2" s="7" t="s">
        <v>212</v>
      </c>
      <c r="F2" s="12" t="s">
        <v>159</v>
      </c>
      <c r="G2" s="10" t="s">
        <v>171</v>
      </c>
      <c r="H2" s="37" t="s">
        <v>161</v>
      </c>
      <c r="I2" s="10" t="s">
        <v>152</v>
      </c>
      <c r="J2" s="10" t="str">
        <f aca="true" t="shared" si="0" ref="J2:J33">IF(OR(G2="TR",G2="TRO"),"B","A")</f>
        <v>B</v>
      </c>
      <c r="K2" s="11">
        <f ca="1">VLOOKUP(F2,OFFSET(Hodnoc!$A$1:$C$23,0,IF(I2="Hory",0,IF(I2="Ledy",3,IF(I2="Písek",6,IF(I2="Skalky",9,IF(I2="Boulder",12,"chyba")))))),IF(J2="A",2,3),0)*VLOOKUP(G2,Hodnoc!$P$1:$Q$9,2,0)</f>
        <v>12</v>
      </c>
    </row>
    <row r="3" spans="1:11" ht="12.75">
      <c r="A3" s="7">
        <v>2</v>
      </c>
      <c r="B3" s="8">
        <v>39200</v>
      </c>
      <c r="C3" s="8" t="s">
        <v>58</v>
      </c>
      <c r="D3" s="8"/>
      <c r="E3" s="7" t="s">
        <v>213</v>
      </c>
      <c r="F3" s="12">
        <v>7</v>
      </c>
      <c r="G3" s="10" t="s">
        <v>171</v>
      </c>
      <c r="H3" s="37" t="s">
        <v>161</v>
      </c>
      <c r="I3" s="10" t="s">
        <v>152</v>
      </c>
      <c r="J3" s="10" t="str">
        <f t="shared" si="0"/>
        <v>B</v>
      </c>
      <c r="K3" s="11">
        <f ca="1">VLOOKUP(F3,OFFSET(Hodnoc!$A$1:$C$23,0,IF(I3="Hory",0,IF(I3="Ledy",3,IF(I3="Písek",6,IF(I3="Skalky",9,IF(I3="Boulder",12,"chyba")))))),IF(J3="A",2,3),0)*VLOOKUP(G3,Hodnoc!$P$1:$Q$9,2,0)</f>
        <v>14</v>
      </c>
    </row>
    <row r="4" spans="1:11" ht="12.75">
      <c r="A4" s="7">
        <v>3</v>
      </c>
      <c r="B4" s="8" t="s">
        <v>446</v>
      </c>
      <c r="C4" s="8" t="s">
        <v>58</v>
      </c>
      <c r="D4" s="8"/>
      <c r="E4" s="7" t="s">
        <v>214</v>
      </c>
      <c r="F4" s="9" t="s">
        <v>158</v>
      </c>
      <c r="G4" s="10" t="s">
        <v>39</v>
      </c>
      <c r="H4" s="37" t="s">
        <v>161</v>
      </c>
      <c r="I4" s="10" t="s">
        <v>152</v>
      </c>
      <c r="J4" s="10" t="str">
        <f t="shared" si="0"/>
        <v>A</v>
      </c>
      <c r="K4" s="11">
        <f ca="1">VLOOKUP(F4,OFFSET(Hodnoc!$A$1:$C$23,0,IF(I4="Hory",0,IF(I4="Ledy",3,IF(I4="Písek",6,IF(I4="Skalky",9,IF(I4="Boulder",12,"chyba")))))),IF(J4="A",2,3),0)*VLOOKUP(G4,Hodnoc!$P$1:$Q$9,2,0)</f>
        <v>31.5</v>
      </c>
    </row>
    <row r="5" spans="1:11" ht="12.75">
      <c r="A5" s="7">
        <v>4</v>
      </c>
      <c r="B5" s="8">
        <v>39200</v>
      </c>
      <c r="C5" s="8" t="s">
        <v>58</v>
      </c>
      <c r="D5" s="8"/>
      <c r="E5" s="7" t="s">
        <v>215</v>
      </c>
      <c r="F5" s="9" t="s">
        <v>159</v>
      </c>
      <c r="G5" s="10" t="s">
        <v>5</v>
      </c>
      <c r="H5" s="37" t="s">
        <v>161</v>
      </c>
      <c r="I5" s="10" t="s">
        <v>152</v>
      </c>
      <c r="J5" s="10" t="str">
        <f t="shared" si="0"/>
        <v>B</v>
      </c>
      <c r="K5" s="11">
        <f ca="1">VLOOKUP(F5,OFFSET(Hodnoc!$A$1:$C$23,0,IF(I5="Hory",0,IF(I5="Ledy",3,IF(I5="Písek",6,IF(I5="Skalky",9,IF(I5="Boulder",12,"chyba")))))),IF(J5="A",2,3),0)*VLOOKUP(G5,Hodnoc!$P$1:$Q$9,2,0)</f>
        <v>15.600000000000001</v>
      </c>
    </row>
    <row r="6" spans="1:11" ht="12.75">
      <c r="A6" s="7">
        <v>5</v>
      </c>
      <c r="B6" s="8">
        <v>39200</v>
      </c>
      <c r="C6" s="8" t="s">
        <v>58</v>
      </c>
      <c r="D6" s="8"/>
      <c r="E6" s="7" t="s">
        <v>216</v>
      </c>
      <c r="F6" s="10">
        <v>6</v>
      </c>
      <c r="G6" s="10" t="s">
        <v>39</v>
      </c>
      <c r="H6" s="37" t="s">
        <v>161</v>
      </c>
      <c r="I6" s="10" t="s">
        <v>152</v>
      </c>
      <c r="J6" s="10" t="str">
        <f t="shared" si="0"/>
        <v>A</v>
      </c>
      <c r="K6" s="11">
        <f ca="1">VLOOKUP(F6,OFFSET(Hodnoc!$A$1:$C$23,0,IF(I6="Hory",0,IF(I6="Ledy",3,IF(I6="Písek",6,IF(I6="Skalky",9,IF(I6="Boulder",12,"chyba")))))),IF(J6="A",2,3),0)*VLOOKUP(G6,Hodnoc!$P$1:$Q$9,2,0)</f>
        <v>27</v>
      </c>
    </row>
    <row r="7" spans="1:11" ht="12.75">
      <c r="A7" s="7">
        <v>6</v>
      </c>
      <c r="B7" s="8">
        <v>39247</v>
      </c>
      <c r="C7" s="57" t="s">
        <v>259</v>
      </c>
      <c r="D7" s="8"/>
      <c r="E7" s="58" t="s">
        <v>443</v>
      </c>
      <c r="F7" s="3">
        <v>5</v>
      </c>
      <c r="G7" s="59" t="s">
        <v>39</v>
      </c>
      <c r="H7" s="37" t="s">
        <v>161</v>
      </c>
      <c r="I7" s="59" t="s">
        <v>152</v>
      </c>
      <c r="J7" s="10" t="str">
        <f t="shared" si="0"/>
        <v>A</v>
      </c>
      <c r="K7" s="11">
        <f ca="1">VLOOKUP(F7,OFFSET(Hodnoc!$A$1:$C$23,0,IF(I7="Hory",0,IF(I7="Ledy",3,IF(I7="Písek",6,IF(I7="Skalky",9,IF(I7="Boulder",12,"chyba")))))),IF(J7="A",2,3),0)*VLOOKUP(G7,Hodnoc!$P$1:$Q$9,2,0)</f>
        <v>16.5</v>
      </c>
    </row>
    <row r="8" spans="1:11" ht="12.75">
      <c r="A8" s="7">
        <v>7</v>
      </c>
      <c r="B8" s="8">
        <v>39247</v>
      </c>
      <c r="C8" s="57" t="s">
        <v>259</v>
      </c>
      <c r="D8" s="8"/>
      <c r="E8" s="58" t="s">
        <v>83</v>
      </c>
      <c r="F8" s="3">
        <v>6</v>
      </c>
      <c r="G8" s="59" t="s">
        <v>38</v>
      </c>
      <c r="H8" s="37" t="s">
        <v>161</v>
      </c>
      <c r="I8" s="59" t="s">
        <v>152</v>
      </c>
      <c r="J8" s="10" t="str">
        <f t="shared" si="0"/>
        <v>A</v>
      </c>
      <c r="K8" s="11">
        <f ca="1">VLOOKUP(F8,OFFSET(Hodnoc!$A$1:$C$23,0,IF(I8="Hory",0,IF(I8="Ledy",3,IF(I8="Písek",6,IF(I8="Skalky",9,IF(I8="Boulder",12,"chyba")))))),IF(J8="A",2,3),0)*VLOOKUP(G8,Hodnoc!$P$1:$Q$9,2,0)</f>
        <v>27</v>
      </c>
    </row>
    <row r="9" spans="1:11" ht="12.75">
      <c r="A9" s="7">
        <v>8</v>
      </c>
      <c r="B9" s="8">
        <v>39247</v>
      </c>
      <c r="C9" s="57" t="s">
        <v>259</v>
      </c>
      <c r="D9" s="8"/>
      <c r="E9" s="58" t="s">
        <v>444</v>
      </c>
      <c r="F9" s="3">
        <v>7</v>
      </c>
      <c r="G9" s="59" t="s">
        <v>39</v>
      </c>
      <c r="H9" s="37" t="s">
        <v>161</v>
      </c>
      <c r="I9" s="59" t="s">
        <v>152</v>
      </c>
      <c r="J9" s="10" t="str">
        <f t="shared" si="0"/>
        <v>A</v>
      </c>
      <c r="K9" s="11">
        <f ca="1">VLOOKUP(F9,OFFSET(Hodnoc!$A$1:$C$23,0,IF(I9="Hory",0,IF(I9="Ledy",3,IF(I9="Písek",6,IF(I9="Skalky",9,IF(I9="Boulder",12,"chyba")))))),IF(J9="A",2,3),0)*VLOOKUP(G9,Hodnoc!$P$1:$Q$9,2,0)</f>
        <v>43.5</v>
      </c>
    </row>
    <row r="10" spans="1:11" ht="12.75">
      <c r="A10" s="7">
        <v>9</v>
      </c>
      <c r="B10" s="8">
        <v>39247</v>
      </c>
      <c r="C10" s="57" t="s">
        <v>259</v>
      </c>
      <c r="D10" s="8"/>
      <c r="E10" s="58" t="s">
        <v>46</v>
      </c>
      <c r="F10" s="3" t="s">
        <v>158</v>
      </c>
      <c r="G10" s="59" t="s">
        <v>39</v>
      </c>
      <c r="H10" s="37" t="s">
        <v>161</v>
      </c>
      <c r="I10" s="59" t="s">
        <v>152</v>
      </c>
      <c r="J10" s="10" t="str">
        <f t="shared" si="0"/>
        <v>A</v>
      </c>
      <c r="K10" s="11">
        <f ca="1">VLOOKUP(F10,OFFSET(Hodnoc!$A$1:$C$23,0,IF(I10="Hory",0,IF(I10="Ledy",3,IF(I10="Písek",6,IF(I10="Skalky",9,IF(I10="Boulder",12,"chyba")))))),IF(J10="A",2,3),0)*VLOOKUP(G10,Hodnoc!$P$1:$Q$9,2,0)</f>
        <v>31.5</v>
      </c>
    </row>
    <row r="11" spans="1:11" ht="12.75">
      <c r="A11" s="7">
        <v>10</v>
      </c>
      <c r="B11" s="8">
        <v>39247</v>
      </c>
      <c r="C11" s="57" t="s">
        <v>259</v>
      </c>
      <c r="D11" s="8"/>
      <c r="E11" s="58" t="s">
        <v>264</v>
      </c>
      <c r="F11" s="3">
        <v>5</v>
      </c>
      <c r="G11" s="59" t="s">
        <v>39</v>
      </c>
      <c r="H11" s="37" t="s">
        <v>161</v>
      </c>
      <c r="I11" s="59" t="s">
        <v>152</v>
      </c>
      <c r="J11" s="10" t="str">
        <f t="shared" si="0"/>
        <v>A</v>
      </c>
      <c r="K11" s="11">
        <f ca="1">VLOOKUP(F11,OFFSET(Hodnoc!$A$1:$C$23,0,IF(I11="Hory",0,IF(I11="Ledy",3,IF(I11="Písek",6,IF(I11="Skalky",9,IF(I11="Boulder",12,"chyba")))))),IF(J11="A",2,3),0)*VLOOKUP(G11,Hodnoc!$P$1:$Q$9,2,0)</f>
        <v>16.5</v>
      </c>
    </row>
    <row r="12" spans="1:11" ht="12.75">
      <c r="A12" s="7">
        <v>11</v>
      </c>
      <c r="B12" s="8">
        <v>39247</v>
      </c>
      <c r="C12" s="57" t="s">
        <v>259</v>
      </c>
      <c r="D12" s="8"/>
      <c r="E12" s="58" t="s">
        <v>82</v>
      </c>
      <c r="F12" s="3" t="s">
        <v>124</v>
      </c>
      <c r="G12" s="59" t="s">
        <v>38</v>
      </c>
      <c r="H12" s="37" t="s">
        <v>161</v>
      </c>
      <c r="I12" s="59" t="s">
        <v>152</v>
      </c>
      <c r="J12" s="10" t="str">
        <f t="shared" si="0"/>
        <v>A</v>
      </c>
      <c r="K12" s="11">
        <f ca="1">VLOOKUP(F12,OFFSET(Hodnoc!$A$1:$C$23,0,IF(I12="Hory",0,IF(I12="Ledy",3,IF(I12="Písek",6,IF(I12="Skalky",9,IF(I12="Boulder",12,"chyba")))))),IF(J12="A",2,3),0)*VLOOKUP(G12,Hodnoc!$P$1:$Q$9,2,0)</f>
        <v>12</v>
      </c>
    </row>
    <row r="13" spans="1:11" ht="12.75">
      <c r="A13" s="7">
        <v>12</v>
      </c>
      <c r="B13" s="8">
        <v>39247</v>
      </c>
      <c r="C13" s="57" t="s">
        <v>259</v>
      </c>
      <c r="D13" s="8"/>
      <c r="E13" s="58" t="s">
        <v>445</v>
      </c>
      <c r="F13" s="3" t="s">
        <v>158</v>
      </c>
      <c r="G13" s="59" t="s">
        <v>5</v>
      </c>
      <c r="H13" s="37" t="s">
        <v>161</v>
      </c>
      <c r="I13" s="59" t="s">
        <v>152</v>
      </c>
      <c r="J13" s="10" t="str">
        <f t="shared" si="0"/>
        <v>B</v>
      </c>
      <c r="K13" s="11">
        <f ca="1">VLOOKUP(F13,OFFSET(Hodnoc!$A$1:$C$23,0,IF(I13="Hory",0,IF(I13="Ledy",3,IF(I13="Písek",6,IF(I13="Skalky",9,IF(I13="Boulder",12,"chyba")))))),IF(J13="A",2,3),0)*VLOOKUP(G13,Hodnoc!$P$1:$Q$9,2,0)</f>
        <v>13</v>
      </c>
    </row>
    <row r="14" spans="1:11" ht="12.75">
      <c r="A14" s="7">
        <v>13</v>
      </c>
      <c r="B14" s="8">
        <v>39248</v>
      </c>
      <c r="C14" s="57" t="s">
        <v>299</v>
      </c>
      <c r="D14" s="8"/>
      <c r="E14" s="58" t="s">
        <v>524</v>
      </c>
      <c r="F14" s="3" t="s">
        <v>157</v>
      </c>
      <c r="G14" s="59" t="s">
        <v>39</v>
      </c>
      <c r="H14" s="37" t="s">
        <v>161</v>
      </c>
      <c r="I14" s="59" t="s">
        <v>152</v>
      </c>
      <c r="J14" s="10" t="str">
        <f t="shared" si="0"/>
        <v>A</v>
      </c>
      <c r="K14" s="11">
        <f ca="1">VLOOKUP(F14,OFFSET(Hodnoc!$A$1:$C$23,0,IF(I14="Hory",0,IF(I14="Ledy",3,IF(I14="Písek",6,IF(I14="Skalky",9,IF(I14="Boulder",12,"chyba")))))),IF(J14="A",2,3),0)*VLOOKUP(G14,Hodnoc!$P$1:$Q$9,2,0)</f>
        <v>24</v>
      </c>
    </row>
    <row r="15" spans="1:11" ht="12.75">
      <c r="A15" s="7">
        <v>14</v>
      </c>
      <c r="B15" s="8">
        <v>39248</v>
      </c>
      <c r="C15" s="57" t="s">
        <v>299</v>
      </c>
      <c r="D15" s="8"/>
      <c r="E15" s="58" t="s">
        <v>485</v>
      </c>
      <c r="F15" s="3">
        <v>6</v>
      </c>
      <c r="G15" s="59" t="s">
        <v>5</v>
      </c>
      <c r="H15" s="37" t="s">
        <v>161</v>
      </c>
      <c r="I15" s="59" t="s">
        <v>152</v>
      </c>
      <c r="J15" s="10" t="str">
        <f t="shared" si="0"/>
        <v>B</v>
      </c>
      <c r="K15" s="11">
        <f ca="1">VLOOKUP(F15,OFFSET(Hodnoc!$A$1:$C$23,0,IF(I15="Hory",0,IF(I15="Ledy",3,IF(I15="Písek",6,IF(I15="Skalky",9,IF(I15="Boulder",12,"chyba")))))),IF(J15="A",2,3),0)*VLOOKUP(G15,Hodnoc!$P$1:$Q$9,2,0)</f>
        <v>10.4</v>
      </c>
    </row>
    <row r="16" spans="1:11" ht="12.75">
      <c r="A16" s="7">
        <v>15</v>
      </c>
      <c r="B16" s="8">
        <v>39248</v>
      </c>
      <c r="C16" s="57" t="s">
        <v>299</v>
      </c>
      <c r="D16" s="8"/>
      <c r="E16" s="58" t="s">
        <v>74</v>
      </c>
      <c r="F16" s="3" t="s">
        <v>156</v>
      </c>
      <c r="G16" s="59" t="s">
        <v>39</v>
      </c>
      <c r="H16" s="37" t="s">
        <v>161</v>
      </c>
      <c r="I16" s="59" t="s">
        <v>152</v>
      </c>
      <c r="J16" s="10" t="str">
        <f t="shared" si="0"/>
        <v>A</v>
      </c>
      <c r="K16" s="11">
        <f ca="1">VLOOKUP(F16,OFFSET(Hodnoc!$A$1:$C$23,0,IF(I16="Hory",0,IF(I16="Ledy",3,IF(I16="Písek",6,IF(I16="Skalky",9,IF(I16="Boulder",12,"chyba")))))),IF(J16="A",2,3),0)*VLOOKUP(G16,Hodnoc!$P$1:$Q$9,2,0)</f>
        <v>19.5</v>
      </c>
    </row>
    <row r="17" spans="1:11" ht="12.75">
      <c r="A17" s="7">
        <v>16</v>
      </c>
      <c r="B17" s="8">
        <v>39248</v>
      </c>
      <c r="C17" s="57" t="s">
        <v>299</v>
      </c>
      <c r="D17" s="8"/>
      <c r="E17" s="58" t="s">
        <v>302</v>
      </c>
      <c r="F17" s="3">
        <v>4</v>
      </c>
      <c r="G17" s="59" t="s">
        <v>39</v>
      </c>
      <c r="H17" s="37" t="s">
        <v>161</v>
      </c>
      <c r="I17" s="59" t="s">
        <v>152</v>
      </c>
      <c r="J17" s="10" t="str">
        <f t="shared" si="0"/>
        <v>A</v>
      </c>
      <c r="K17" s="11">
        <f ca="1">VLOOKUP(F17,OFFSET(Hodnoc!$A$1:$C$23,0,IF(I17="Hory",0,IF(I17="Ledy",3,IF(I17="Písek",6,IF(I17="Skalky",9,IF(I17="Boulder",12,"chyba")))))),IF(J17="A",2,3),0)*VLOOKUP(G17,Hodnoc!$P$1:$Q$9,2,0)</f>
        <v>9</v>
      </c>
    </row>
    <row r="18" spans="1:11" ht="12.75">
      <c r="A18" s="7">
        <v>17</v>
      </c>
      <c r="B18" s="8">
        <v>39248</v>
      </c>
      <c r="C18" s="57" t="s">
        <v>299</v>
      </c>
      <c r="D18" s="8"/>
      <c r="E18" s="58" t="s">
        <v>525</v>
      </c>
      <c r="F18" s="3" t="s">
        <v>159</v>
      </c>
      <c r="G18" s="59" t="s">
        <v>257</v>
      </c>
      <c r="H18" s="37" t="s">
        <v>161</v>
      </c>
      <c r="I18" s="59" t="s">
        <v>152</v>
      </c>
      <c r="J18" s="10" t="str">
        <f t="shared" si="0"/>
        <v>B</v>
      </c>
      <c r="K18" s="11">
        <f ca="1">VLOOKUP(F18,OFFSET(Hodnoc!$A$1:$C$23,0,IF(I18="Hory",0,IF(I18="Ledy",3,IF(I18="Písek",6,IF(I18="Skalky",9,IF(I18="Boulder",12,"chyba")))))),IF(J18="A",2,3),0)*VLOOKUP(G18,Hodnoc!$P$1:$Q$9,2,0)</f>
        <v>12</v>
      </c>
    </row>
    <row r="19" spans="1:11" ht="12.75">
      <c r="A19" s="7">
        <v>18</v>
      </c>
      <c r="B19" s="8">
        <v>39248</v>
      </c>
      <c r="C19" s="57" t="s">
        <v>299</v>
      </c>
      <c r="D19" s="8"/>
      <c r="E19" s="58" t="s">
        <v>526</v>
      </c>
      <c r="F19" s="3">
        <v>6</v>
      </c>
      <c r="G19" s="59" t="s">
        <v>38</v>
      </c>
      <c r="H19" s="37" t="s">
        <v>161</v>
      </c>
      <c r="I19" s="59" t="s">
        <v>152</v>
      </c>
      <c r="J19" s="10" t="str">
        <f t="shared" si="0"/>
        <v>A</v>
      </c>
      <c r="K19" s="11">
        <f ca="1">VLOOKUP(F19,OFFSET(Hodnoc!$A$1:$C$23,0,IF(I19="Hory",0,IF(I19="Ledy",3,IF(I19="Písek",6,IF(I19="Skalky",9,IF(I19="Boulder",12,"chyba")))))),IF(J19="A",2,3),0)*VLOOKUP(G19,Hodnoc!$P$1:$Q$9,2,0)</f>
        <v>27</v>
      </c>
    </row>
    <row r="20" spans="1:11" ht="12.75">
      <c r="A20" s="7">
        <v>19</v>
      </c>
      <c r="B20" s="8">
        <v>39248</v>
      </c>
      <c r="C20" s="57" t="s">
        <v>299</v>
      </c>
      <c r="D20" s="8"/>
      <c r="E20" s="58" t="s">
        <v>301</v>
      </c>
      <c r="F20" s="3">
        <v>4</v>
      </c>
      <c r="G20" s="59" t="s">
        <v>38</v>
      </c>
      <c r="H20" s="37" t="s">
        <v>161</v>
      </c>
      <c r="I20" s="59" t="s">
        <v>152</v>
      </c>
      <c r="J20" s="10" t="str">
        <f t="shared" si="0"/>
        <v>A</v>
      </c>
      <c r="K20" s="11">
        <f ca="1">VLOOKUP(F20,OFFSET(Hodnoc!$A$1:$C$23,0,IF(I20="Hory",0,IF(I20="Ledy",3,IF(I20="Písek",6,IF(I20="Skalky",9,IF(I20="Boulder",12,"chyba")))))),IF(J20="A",2,3),0)*VLOOKUP(G20,Hodnoc!$P$1:$Q$9,2,0)</f>
        <v>9</v>
      </c>
    </row>
    <row r="21" spans="1:11" ht="12.75">
      <c r="A21" s="7">
        <v>20</v>
      </c>
      <c r="B21" s="8">
        <v>39289</v>
      </c>
      <c r="C21" s="57" t="s">
        <v>596</v>
      </c>
      <c r="D21" s="8"/>
      <c r="E21" s="58" t="s">
        <v>597</v>
      </c>
      <c r="F21" s="3">
        <v>4</v>
      </c>
      <c r="G21" s="59" t="s">
        <v>38</v>
      </c>
      <c r="H21" s="37" t="s">
        <v>161</v>
      </c>
      <c r="I21" s="59" t="s">
        <v>152</v>
      </c>
      <c r="J21" s="10" t="str">
        <f t="shared" si="0"/>
        <v>A</v>
      </c>
      <c r="K21" s="11">
        <f ca="1">VLOOKUP(F21,OFFSET(Hodnoc!$A$1:$C$23,0,IF(I21="Hory",0,IF(I21="Ledy",3,IF(I21="Písek",6,IF(I21="Skalky",9,IF(I21="Boulder",12,"chyba")))))),IF(J21="A",2,3),0)*VLOOKUP(G21,Hodnoc!$P$1:$Q$9,2,0)</f>
        <v>9</v>
      </c>
    </row>
    <row r="22" spans="1:11" ht="12.75">
      <c r="A22" s="7">
        <v>21</v>
      </c>
      <c r="B22" s="8">
        <v>39289</v>
      </c>
      <c r="C22" s="57" t="s">
        <v>596</v>
      </c>
      <c r="D22" s="8"/>
      <c r="E22" s="58" t="s">
        <v>598</v>
      </c>
      <c r="F22" s="3" t="s">
        <v>155</v>
      </c>
      <c r="G22" s="59" t="s">
        <v>38</v>
      </c>
      <c r="H22" s="37" t="s">
        <v>161</v>
      </c>
      <c r="I22" s="59" t="s">
        <v>152</v>
      </c>
      <c r="J22" s="10" t="str">
        <f t="shared" si="0"/>
        <v>A</v>
      </c>
      <c r="K22" s="11">
        <f ca="1">VLOOKUP(F22,OFFSET(Hodnoc!$A$1:$C$23,0,IF(I22="Hory",0,IF(I22="Ledy",3,IF(I22="Písek",6,IF(I22="Skalky",9,IF(I22="Boulder",12,"chyba")))))),IF(J22="A",2,3),0)*VLOOKUP(G22,Hodnoc!$P$1:$Q$9,2,0)</f>
        <v>13.5</v>
      </c>
    </row>
    <row r="23" spans="1:11" ht="12.75">
      <c r="A23" s="7">
        <v>22</v>
      </c>
      <c r="B23" s="8">
        <v>39289</v>
      </c>
      <c r="C23" s="57" t="s">
        <v>596</v>
      </c>
      <c r="D23" s="8"/>
      <c r="E23" s="58" t="s">
        <v>599</v>
      </c>
      <c r="F23" s="65">
        <v>6</v>
      </c>
      <c r="G23" s="59" t="s">
        <v>38</v>
      </c>
      <c r="H23" s="37" t="s">
        <v>161</v>
      </c>
      <c r="I23" s="59" t="s">
        <v>152</v>
      </c>
      <c r="J23" s="10" t="str">
        <f t="shared" si="0"/>
        <v>A</v>
      </c>
      <c r="K23" s="11">
        <f ca="1">VLOOKUP(F23,OFFSET(Hodnoc!$A$1:$C$23,0,IF(I23="Hory",0,IF(I23="Ledy",3,IF(I23="Písek",6,IF(I23="Skalky",9,IF(I23="Boulder",12,"chyba")))))),IF(J23="A",2,3),0)*VLOOKUP(G23,Hodnoc!$P$1:$Q$9,2,0)</f>
        <v>27</v>
      </c>
    </row>
    <row r="24" spans="1:11" ht="12.75">
      <c r="A24" s="7">
        <v>23</v>
      </c>
      <c r="B24" s="8">
        <v>39289</v>
      </c>
      <c r="C24" s="57" t="s">
        <v>596</v>
      </c>
      <c r="D24" s="8"/>
      <c r="E24" s="58" t="s">
        <v>194</v>
      </c>
      <c r="F24" s="3" t="s">
        <v>157</v>
      </c>
      <c r="G24" s="59" t="s">
        <v>38</v>
      </c>
      <c r="H24" s="37" t="s">
        <v>161</v>
      </c>
      <c r="I24" s="59" t="s">
        <v>152</v>
      </c>
      <c r="J24" s="10" t="str">
        <f t="shared" si="0"/>
        <v>A</v>
      </c>
      <c r="K24" s="11">
        <f ca="1">VLOOKUP(F24,OFFSET(Hodnoc!$A$1:$C$23,0,IF(I24="Hory",0,IF(I24="Ledy",3,IF(I24="Písek",6,IF(I24="Skalky",9,IF(I24="Boulder",12,"chyba")))))),IF(J24="A",2,3),0)*VLOOKUP(G24,Hodnoc!$P$1:$Q$9,2,0)</f>
        <v>24</v>
      </c>
    </row>
    <row r="25" spans="1:11" ht="12.75">
      <c r="A25" s="7">
        <v>24</v>
      </c>
      <c r="B25" s="8">
        <v>39289</v>
      </c>
      <c r="C25" s="57" t="s">
        <v>596</v>
      </c>
      <c r="D25" s="8"/>
      <c r="E25" s="58" t="s">
        <v>600</v>
      </c>
      <c r="F25" s="3" t="s">
        <v>158</v>
      </c>
      <c r="G25" s="59" t="s">
        <v>38</v>
      </c>
      <c r="H25" s="37" t="s">
        <v>161</v>
      </c>
      <c r="I25" s="59" t="s">
        <v>152</v>
      </c>
      <c r="J25" s="10" t="str">
        <f t="shared" si="0"/>
        <v>A</v>
      </c>
      <c r="K25" s="11">
        <f ca="1">VLOOKUP(F25,OFFSET(Hodnoc!$A$1:$C$23,0,IF(I25="Hory",0,IF(I25="Ledy",3,IF(I25="Písek",6,IF(I25="Skalky",9,IF(I25="Boulder",12,"chyba")))))),IF(J25="A",2,3),0)*VLOOKUP(G25,Hodnoc!$P$1:$Q$9,2,0)</f>
        <v>31.5</v>
      </c>
    </row>
    <row r="26" spans="1:11" ht="12.75">
      <c r="A26" s="7">
        <v>25</v>
      </c>
      <c r="B26" s="8">
        <v>39289</v>
      </c>
      <c r="C26" s="57" t="s">
        <v>596</v>
      </c>
      <c r="D26" s="8"/>
      <c r="E26" s="58" t="s">
        <v>601</v>
      </c>
      <c r="F26" s="3" t="s">
        <v>156</v>
      </c>
      <c r="G26" s="59" t="s">
        <v>38</v>
      </c>
      <c r="H26" s="37" t="s">
        <v>161</v>
      </c>
      <c r="I26" s="59" t="s">
        <v>152</v>
      </c>
      <c r="J26" s="10" t="str">
        <f t="shared" si="0"/>
        <v>A</v>
      </c>
      <c r="K26" s="11">
        <f ca="1">VLOOKUP(F26,OFFSET(Hodnoc!$A$1:$C$23,0,IF(I26="Hory",0,IF(I26="Ledy",3,IF(I26="Písek",6,IF(I26="Skalky",9,IF(I26="Boulder",12,"chyba")))))),IF(J26="A",2,3),0)*VLOOKUP(G26,Hodnoc!$P$1:$Q$9,2,0)</f>
        <v>19.5</v>
      </c>
    </row>
    <row r="27" spans="1:11" ht="12.75">
      <c r="A27" s="7">
        <v>26</v>
      </c>
      <c r="B27" s="8">
        <v>39291</v>
      </c>
      <c r="C27" s="57" t="s">
        <v>58</v>
      </c>
      <c r="D27" s="8" t="s">
        <v>250</v>
      </c>
      <c r="E27" s="58" t="s">
        <v>203</v>
      </c>
      <c r="F27" s="3" t="s">
        <v>124</v>
      </c>
      <c r="G27" s="59" t="s">
        <v>39</v>
      </c>
      <c r="H27" s="37" t="s">
        <v>161</v>
      </c>
      <c r="I27" s="59" t="s">
        <v>152</v>
      </c>
      <c r="J27" s="10" t="str">
        <f t="shared" si="0"/>
        <v>A</v>
      </c>
      <c r="K27" s="11">
        <f ca="1">VLOOKUP(F27,OFFSET(Hodnoc!$A$1:$C$23,0,IF(I27="Hory",0,IF(I27="Ledy",3,IF(I27="Písek",6,IF(I27="Skalky",9,IF(I27="Boulder",12,"chyba")))))),IF(J27="A",2,3),0)*VLOOKUP(G27,Hodnoc!$P$1:$Q$9,2,0)</f>
        <v>12</v>
      </c>
    </row>
    <row r="28" spans="1:11" ht="12.75">
      <c r="A28" s="7">
        <v>27</v>
      </c>
      <c r="B28" s="8">
        <v>39291</v>
      </c>
      <c r="C28" s="57" t="s">
        <v>58</v>
      </c>
      <c r="D28" s="8" t="s">
        <v>249</v>
      </c>
      <c r="E28" s="58" t="s">
        <v>497</v>
      </c>
      <c r="F28" s="3" t="s">
        <v>156</v>
      </c>
      <c r="G28" s="59" t="s">
        <v>39</v>
      </c>
      <c r="H28" s="37" t="s">
        <v>161</v>
      </c>
      <c r="I28" s="59" t="s">
        <v>152</v>
      </c>
      <c r="J28" s="10" t="str">
        <f t="shared" si="0"/>
        <v>A</v>
      </c>
      <c r="K28" s="11">
        <f ca="1">VLOOKUP(F28,OFFSET(Hodnoc!$A$1:$C$23,0,IF(I28="Hory",0,IF(I28="Ledy",3,IF(I28="Písek",6,IF(I28="Skalky",9,IF(I28="Boulder",12,"chyba")))))),IF(J28="A",2,3),0)*VLOOKUP(G28,Hodnoc!$P$1:$Q$9,2,0)</f>
        <v>19.5</v>
      </c>
    </row>
    <row r="29" spans="1:11" ht="12.75">
      <c r="A29" s="7">
        <v>28</v>
      </c>
      <c r="B29" s="8">
        <v>39291</v>
      </c>
      <c r="C29" s="57" t="s">
        <v>58</v>
      </c>
      <c r="D29" s="8" t="s">
        <v>249</v>
      </c>
      <c r="E29" s="58" t="s">
        <v>602</v>
      </c>
      <c r="F29" s="65">
        <v>3</v>
      </c>
      <c r="G29" s="59" t="s">
        <v>39</v>
      </c>
      <c r="H29" s="37" t="s">
        <v>161</v>
      </c>
      <c r="I29" s="59" t="s">
        <v>152</v>
      </c>
      <c r="J29" s="10" t="str">
        <f t="shared" si="0"/>
        <v>A</v>
      </c>
      <c r="K29" s="11">
        <f ca="1">VLOOKUP(F29,OFFSET(Hodnoc!$A$1:$C$23,0,IF(I29="Hory",0,IF(I29="Ledy",3,IF(I29="Písek",6,IF(I29="Skalky",9,IF(I29="Boulder",12,"chyba")))))),IF(J29="A",2,3),0)*VLOOKUP(G29,Hodnoc!$P$1:$Q$9,2,0)</f>
        <v>4.5</v>
      </c>
    </row>
    <row r="30" spans="1:11" ht="12.75">
      <c r="A30" s="7">
        <v>29</v>
      </c>
      <c r="B30" s="8">
        <v>39264</v>
      </c>
      <c r="C30" s="57" t="s">
        <v>463</v>
      </c>
      <c r="D30" s="8" t="s">
        <v>603</v>
      </c>
      <c r="E30" s="58" t="s">
        <v>604</v>
      </c>
      <c r="F30" s="3" t="s">
        <v>157</v>
      </c>
      <c r="G30" s="59" t="s">
        <v>38</v>
      </c>
      <c r="H30" s="37" t="s">
        <v>161</v>
      </c>
      <c r="I30" s="59" t="s">
        <v>152</v>
      </c>
      <c r="J30" s="10" t="str">
        <f t="shared" si="0"/>
        <v>A</v>
      </c>
      <c r="K30" s="11">
        <f ca="1">VLOOKUP(F30,OFFSET(Hodnoc!$A$1:$C$23,0,IF(I30="Hory",0,IF(I30="Ledy",3,IF(I30="Písek",6,IF(I30="Skalky",9,IF(I30="Boulder",12,"chyba")))))),IF(J30="A",2,3),0)*VLOOKUP(G30,Hodnoc!$P$1:$Q$9,2,0)</f>
        <v>24</v>
      </c>
    </row>
    <row r="31" spans="1:11" ht="12.75">
      <c r="A31" s="7">
        <v>30</v>
      </c>
      <c r="B31" s="8">
        <v>39264</v>
      </c>
      <c r="C31" s="57" t="s">
        <v>463</v>
      </c>
      <c r="D31" s="8" t="s">
        <v>603</v>
      </c>
      <c r="E31" s="58" t="s">
        <v>605</v>
      </c>
      <c r="F31" s="3" t="s">
        <v>159</v>
      </c>
      <c r="G31" s="59" t="s">
        <v>470</v>
      </c>
      <c r="H31" s="37" t="s">
        <v>161</v>
      </c>
      <c r="I31" s="59" t="s">
        <v>152</v>
      </c>
      <c r="J31" s="10" t="str">
        <f t="shared" si="0"/>
        <v>A</v>
      </c>
      <c r="K31" s="11">
        <f ca="1">VLOOKUP(F31,OFFSET(Hodnoc!$A$1:$C$23,0,IF(I31="Hory",0,IF(I31="Ledy",3,IF(I31="Písek",6,IF(I31="Skalky",9,IF(I31="Boulder",12,"chyba")))))),IF(J31="A",2,3),0)*VLOOKUP(G31,Hodnoc!$P$1:$Q$9,2,0)</f>
        <v>37.5</v>
      </c>
    </row>
    <row r="32" spans="1:11" ht="12.75">
      <c r="A32" s="7">
        <v>31</v>
      </c>
      <c r="B32" s="8">
        <v>39264</v>
      </c>
      <c r="C32" s="57" t="s">
        <v>463</v>
      </c>
      <c r="D32" s="8" t="s">
        <v>603</v>
      </c>
      <c r="E32" s="58" t="s">
        <v>606</v>
      </c>
      <c r="F32" s="3" t="s">
        <v>157</v>
      </c>
      <c r="G32" s="59" t="s">
        <v>38</v>
      </c>
      <c r="H32" s="37" t="s">
        <v>161</v>
      </c>
      <c r="I32" s="59" t="s">
        <v>152</v>
      </c>
      <c r="J32" s="10" t="str">
        <f t="shared" si="0"/>
        <v>A</v>
      </c>
      <c r="K32" s="11">
        <f ca="1">VLOOKUP(F32,OFFSET(Hodnoc!$A$1:$C$23,0,IF(I32="Hory",0,IF(I32="Ledy",3,IF(I32="Písek",6,IF(I32="Skalky",9,IF(I32="Boulder",12,"chyba")))))),IF(J32="A",2,3),0)*VLOOKUP(G32,Hodnoc!$P$1:$Q$9,2,0)</f>
        <v>24</v>
      </c>
    </row>
    <row r="33" spans="1:11" ht="12.75">
      <c r="A33" s="7">
        <v>32</v>
      </c>
      <c r="B33" s="8">
        <v>39264</v>
      </c>
      <c r="C33" s="57" t="s">
        <v>463</v>
      </c>
      <c r="D33" s="8" t="s">
        <v>603</v>
      </c>
      <c r="E33" s="58" t="s">
        <v>607</v>
      </c>
      <c r="F33" s="3" t="s">
        <v>159</v>
      </c>
      <c r="G33" s="59" t="s">
        <v>38</v>
      </c>
      <c r="H33" s="37" t="s">
        <v>161</v>
      </c>
      <c r="I33" s="59" t="s">
        <v>152</v>
      </c>
      <c r="J33" s="10" t="str">
        <f t="shared" si="0"/>
        <v>A</v>
      </c>
      <c r="K33" s="11">
        <f ca="1">VLOOKUP(F33,OFFSET(Hodnoc!$A$1:$C$23,0,IF(I33="Hory",0,IF(I33="Ledy",3,IF(I33="Písek",6,IF(I33="Skalky",9,IF(I33="Boulder",12,"chyba")))))),IF(J33="A",2,3),0)*VLOOKUP(G33,Hodnoc!$P$1:$Q$9,2,0)</f>
        <v>37.5</v>
      </c>
    </row>
    <row r="34" spans="1:11" ht="12.75">
      <c r="A34" s="7">
        <v>33</v>
      </c>
      <c r="B34" s="8">
        <v>39264</v>
      </c>
      <c r="C34" s="57" t="s">
        <v>463</v>
      </c>
      <c r="D34" s="8" t="s">
        <v>603</v>
      </c>
      <c r="E34" s="58" t="s">
        <v>608</v>
      </c>
      <c r="F34" s="3" t="s">
        <v>158</v>
      </c>
      <c r="G34" s="59" t="s">
        <v>38</v>
      </c>
      <c r="H34" s="37" t="s">
        <v>161</v>
      </c>
      <c r="I34" s="59" t="s">
        <v>152</v>
      </c>
      <c r="J34" s="10" t="str">
        <f aca="true" t="shared" si="1" ref="J34:J61">IF(OR(G34="TR",G34="TRO"),"B","A")</f>
        <v>A</v>
      </c>
      <c r="K34" s="11">
        <f ca="1">VLOOKUP(F34,OFFSET(Hodnoc!$A$1:$C$23,0,IF(I34="Hory",0,IF(I34="Ledy",3,IF(I34="Písek",6,IF(I34="Skalky",9,IF(I34="Boulder",12,"chyba")))))),IF(J34="A",2,3),0)*VLOOKUP(G34,Hodnoc!$P$1:$Q$9,2,0)</f>
        <v>31.5</v>
      </c>
    </row>
    <row r="35" spans="1:11" ht="12.75">
      <c r="A35" s="7">
        <v>34</v>
      </c>
      <c r="B35" s="8">
        <v>39264</v>
      </c>
      <c r="C35" s="57" t="s">
        <v>463</v>
      </c>
      <c r="D35" s="8" t="s">
        <v>603</v>
      </c>
      <c r="E35" s="58" t="s">
        <v>609</v>
      </c>
      <c r="F35" s="3" t="s">
        <v>158</v>
      </c>
      <c r="G35" s="59" t="s">
        <v>470</v>
      </c>
      <c r="H35" s="37" t="s">
        <v>161</v>
      </c>
      <c r="I35" s="59" t="s">
        <v>152</v>
      </c>
      <c r="J35" s="10" t="str">
        <f t="shared" si="1"/>
        <v>A</v>
      </c>
      <c r="K35" s="11">
        <f ca="1">VLOOKUP(F35,OFFSET(Hodnoc!$A$1:$C$23,0,IF(I35="Hory",0,IF(I35="Ledy",3,IF(I35="Písek",6,IF(I35="Skalky",9,IF(I35="Boulder",12,"chyba")))))),IF(J35="A",2,3),0)*VLOOKUP(G35,Hodnoc!$P$1:$Q$9,2,0)</f>
        <v>31.5</v>
      </c>
    </row>
    <row r="36" spans="1:11" ht="12.75">
      <c r="A36" s="7">
        <v>35</v>
      </c>
      <c r="B36" s="8">
        <v>39264</v>
      </c>
      <c r="C36" s="57" t="s">
        <v>463</v>
      </c>
      <c r="D36" s="8" t="s">
        <v>610</v>
      </c>
      <c r="E36" s="58" t="s">
        <v>465</v>
      </c>
      <c r="F36" s="3" t="s">
        <v>159</v>
      </c>
      <c r="G36" s="59" t="s">
        <v>470</v>
      </c>
      <c r="H36" s="37" t="s">
        <v>161</v>
      </c>
      <c r="I36" s="59" t="s">
        <v>152</v>
      </c>
      <c r="J36" s="10" t="str">
        <f t="shared" si="1"/>
        <v>A</v>
      </c>
      <c r="K36" s="11">
        <f ca="1">VLOOKUP(F36,OFFSET(Hodnoc!$A$1:$C$23,0,IF(I36="Hory",0,IF(I36="Ledy",3,IF(I36="Písek",6,IF(I36="Skalky",9,IF(I36="Boulder",12,"chyba")))))),IF(J36="A",2,3),0)*VLOOKUP(G36,Hodnoc!$P$1:$Q$9,2,0)</f>
        <v>37.5</v>
      </c>
    </row>
    <row r="37" spans="1:11" ht="12.75">
      <c r="A37" s="7">
        <v>36</v>
      </c>
      <c r="B37" s="8">
        <v>39264</v>
      </c>
      <c r="C37" s="57" t="s">
        <v>463</v>
      </c>
      <c r="D37" s="8" t="s">
        <v>610</v>
      </c>
      <c r="E37" s="58" t="s">
        <v>611</v>
      </c>
      <c r="F37" s="3" t="s">
        <v>155</v>
      </c>
      <c r="G37" s="59" t="s">
        <v>38</v>
      </c>
      <c r="H37" s="37" t="s">
        <v>161</v>
      </c>
      <c r="I37" s="59" t="s">
        <v>152</v>
      </c>
      <c r="J37" s="10" t="str">
        <f t="shared" si="1"/>
        <v>A</v>
      </c>
      <c r="K37" s="11">
        <f ca="1">VLOOKUP(F37,OFFSET(Hodnoc!$A$1:$C$23,0,IF(I37="Hory",0,IF(I37="Ledy",3,IF(I37="Písek",6,IF(I37="Skalky",9,IF(I37="Boulder",12,"chyba")))))),IF(J37="A",2,3),0)*VLOOKUP(G37,Hodnoc!$P$1:$Q$9,2,0)</f>
        <v>13.5</v>
      </c>
    </row>
    <row r="38" spans="1:11" ht="12.75">
      <c r="A38" s="7">
        <v>37</v>
      </c>
      <c r="B38" s="8">
        <v>39264</v>
      </c>
      <c r="C38" s="57" t="s">
        <v>463</v>
      </c>
      <c r="D38" s="8" t="s">
        <v>610</v>
      </c>
      <c r="E38" s="58" t="s">
        <v>462</v>
      </c>
      <c r="F38" s="3" t="s">
        <v>158</v>
      </c>
      <c r="G38" s="59" t="s">
        <v>38</v>
      </c>
      <c r="H38" s="37" t="s">
        <v>161</v>
      </c>
      <c r="I38" s="59" t="s">
        <v>152</v>
      </c>
      <c r="J38" s="10" t="str">
        <f t="shared" si="1"/>
        <v>A</v>
      </c>
      <c r="K38" s="11">
        <f ca="1">VLOOKUP(F38,OFFSET(Hodnoc!$A$1:$C$23,0,IF(I38="Hory",0,IF(I38="Ledy",3,IF(I38="Písek",6,IF(I38="Skalky",9,IF(I38="Boulder",12,"chyba")))))),IF(J38="A",2,3),0)*VLOOKUP(G38,Hodnoc!$P$1:$Q$9,2,0)</f>
        <v>31.5</v>
      </c>
    </row>
    <row r="39" spans="1:11" ht="12.75">
      <c r="A39" s="7">
        <v>38</v>
      </c>
      <c r="B39" s="8">
        <v>39268</v>
      </c>
      <c r="C39" s="57" t="s">
        <v>556</v>
      </c>
      <c r="D39" s="8" t="s">
        <v>41</v>
      </c>
      <c r="E39" s="58" t="s">
        <v>558</v>
      </c>
      <c r="F39" s="3">
        <v>5</v>
      </c>
      <c r="G39" s="59" t="s">
        <v>38</v>
      </c>
      <c r="H39" s="37" t="s">
        <v>161</v>
      </c>
      <c r="I39" s="59" t="s">
        <v>152</v>
      </c>
      <c r="J39" s="10" t="str">
        <f t="shared" si="1"/>
        <v>A</v>
      </c>
      <c r="K39" s="11">
        <f ca="1">VLOOKUP(F39,OFFSET(Hodnoc!$A$1:$C$23,0,IF(I39="Hory",0,IF(I39="Ledy",3,IF(I39="Písek",6,IF(I39="Skalky",9,IF(I39="Boulder",12,"chyba")))))),IF(J39="A",2,3),0)*VLOOKUP(G39,Hodnoc!$P$1:$Q$9,2,0)</f>
        <v>16.5</v>
      </c>
    </row>
    <row r="40" spans="1:11" ht="12.75">
      <c r="A40" s="7">
        <v>39</v>
      </c>
      <c r="B40" s="8">
        <v>39268</v>
      </c>
      <c r="C40" s="57" t="s">
        <v>556</v>
      </c>
      <c r="D40" s="8" t="s">
        <v>559</v>
      </c>
      <c r="E40" s="58" t="s">
        <v>560</v>
      </c>
      <c r="F40" s="3" t="s">
        <v>155</v>
      </c>
      <c r="G40" s="59" t="s">
        <v>38</v>
      </c>
      <c r="H40" s="37" t="s">
        <v>161</v>
      </c>
      <c r="I40" s="59" t="s">
        <v>152</v>
      </c>
      <c r="J40" s="10" t="str">
        <f t="shared" si="1"/>
        <v>A</v>
      </c>
      <c r="K40" s="11">
        <f ca="1">VLOOKUP(F40,OFFSET(Hodnoc!$A$1:$C$23,0,IF(I40="Hory",0,IF(I40="Ledy",3,IF(I40="Písek",6,IF(I40="Skalky",9,IF(I40="Boulder",12,"chyba")))))),IF(J40="A",2,3),0)*VLOOKUP(G40,Hodnoc!$P$1:$Q$9,2,0)</f>
        <v>13.5</v>
      </c>
    </row>
    <row r="41" spans="1:11" ht="12.75">
      <c r="A41" s="7">
        <v>40</v>
      </c>
      <c r="B41" s="8">
        <v>39268</v>
      </c>
      <c r="C41" s="57" t="s">
        <v>556</v>
      </c>
      <c r="D41" s="8" t="s">
        <v>559</v>
      </c>
      <c r="E41" s="58" t="s">
        <v>561</v>
      </c>
      <c r="F41" s="3" t="s">
        <v>156</v>
      </c>
      <c r="G41" s="59" t="s">
        <v>38</v>
      </c>
      <c r="H41" s="37" t="s">
        <v>161</v>
      </c>
      <c r="I41" s="59" t="s">
        <v>152</v>
      </c>
      <c r="J41" s="10" t="str">
        <f t="shared" si="1"/>
        <v>A</v>
      </c>
      <c r="K41" s="11">
        <f ca="1">VLOOKUP(F41,OFFSET(Hodnoc!$A$1:$C$23,0,IF(I41="Hory",0,IF(I41="Ledy",3,IF(I41="Písek",6,IF(I41="Skalky",9,IF(I41="Boulder",12,"chyba")))))),IF(J41="A",2,3),0)*VLOOKUP(G41,Hodnoc!$P$1:$Q$9,2,0)</f>
        <v>19.5</v>
      </c>
    </row>
    <row r="42" spans="1:11" ht="12.75">
      <c r="A42" s="7">
        <v>41</v>
      </c>
      <c r="B42" s="8">
        <v>39268</v>
      </c>
      <c r="C42" s="57" t="s">
        <v>556</v>
      </c>
      <c r="D42" s="8" t="s">
        <v>559</v>
      </c>
      <c r="E42" s="58" t="s">
        <v>562</v>
      </c>
      <c r="F42" s="3" t="s">
        <v>158</v>
      </c>
      <c r="G42" s="59" t="s">
        <v>85</v>
      </c>
      <c r="H42" s="37" t="s">
        <v>161</v>
      </c>
      <c r="I42" s="59" t="s">
        <v>152</v>
      </c>
      <c r="J42" s="10" t="str">
        <f t="shared" si="1"/>
        <v>A</v>
      </c>
      <c r="K42" s="11">
        <f ca="1">VLOOKUP(F42,OFFSET(Hodnoc!$A$1:$C$23,0,IF(I42="Hory",0,IF(I42="Ledy",3,IF(I42="Písek",6,IF(I42="Skalky",9,IF(I42="Boulder",12,"chyba")))))),IF(J42="A",2,3),0)*VLOOKUP(G42,Hodnoc!$P$1:$Q$9,2,0)</f>
        <v>21</v>
      </c>
    </row>
    <row r="43" spans="1:11" ht="12.75">
      <c r="A43" s="7">
        <v>42</v>
      </c>
      <c r="B43" s="8">
        <v>39268</v>
      </c>
      <c r="C43" s="57" t="s">
        <v>556</v>
      </c>
      <c r="D43" s="8" t="s">
        <v>559</v>
      </c>
      <c r="E43" s="58" t="s">
        <v>563</v>
      </c>
      <c r="F43" s="3" t="s">
        <v>155</v>
      </c>
      <c r="G43" s="59" t="s">
        <v>38</v>
      </c>
      <c r="H43" s="37" t="s">
        <v>161</v>
      </c>
      <c r="I43" s="59" t="s">
        <v>152</v>
      </c>
      <c r="J43" s="10" t="str">
        <f t="shared" si="1"/>
        <v>A</v>
      </c>
      <c r="K43" s="11">
        <f ca="1">VLOOKUP(F43,OFFSET(Hodnoc!$A$1:$C$23,0,IF(I43="Hory",0,IF(I43="Ledy",3,IF(I43="Písek",6,IF(I43="Skalky",9,IF(I43="Boulder",12,"chyba")))))),IF(J43="A",2,3),0)*VLOOKUP(G43,Hodnoc!$P$1:$Q$9,2,0)</f>
        <v>13.5</v>
      </c>
    </row>
    <row r="44" spans="1:11" ht="12.75">
      <c r="A44" s="7">
        <v>43</v>
      </c>
      <c r="B44" s="8">
        <v>39268</v>
      </c>
      <c r="C44" s="57" t="s">
        <v>556</v>
      </c>
      <c r="D44" s="8" t="s">
        <v>559</v>
      </c>
      <c r="E44" s="58" t="s">
        <v>564</v>
      </c>
      <c r="F44" s="3">
        <v>6</v>
      </c>
      <c r="G44" s="59" t="s">
        <v>38</v>
      </c>
      <c r="H44" s="37" t="s">
        <v>161</v>
      </c>
      <c r="I44" s="59" t="s">
        <v>152</v>
      </c>
      <c r="J44" s="10" t="str">
        <f t="shared" si="1"/>
        <v>A</v>
      </c>
      <c r="K44" s="11">
        <f ca="1">VLOOKUP(F44,OFFSET(Hodnoc!$A$1:$C$23,0,IF(I44="Hory",0,IF(I44="Ledy",3,IF(I44="Písek",6,IF(I44="Skalky",9,IF(I44="Boulder",12,"chyba")))))),IF(J44="A",2,3),0)*VLOOKUP(G44,Hodnoc!$P$1:$Q$9,2,0)</f>
        <v>27</v>
      </c>
    </row>
    <row r="45" spans="1:11" ht="12.75">
      <c r="A45" s="7">
        <v>44</v>
      </c>
      <c r="B45" s="8">
        <v>39269</v>
      </c>
      <c r="C45" s="57" t="s">
        <v>556</v>
      </c>
      <c r="D45" s="8" t="s">
        <v>565</v>
      </c>
      <c r="E45" s="58" t="s">
        <v>566</v>
      </c>
      <c r="F45" s="3" t="s">
        <v>156</v>
      </c>
      <c r="G45" s="59" t="s">
        <v>38</v>
      </c>
      <c r="H45" s="37" t="s">
        <v>161</v>
      </c>
      <c r="I45" s="59" t="s">
        <v>152</v>
      </c>
      <c r="J45" s="10" t="str">
        <f t="shared" si="1"/>
        <v>A</v>
      </c>
      <c r="K45" s="11">
        <f ca="1">VLOOKUP(F45,OFFSET(Hodnoc!$A$1:$C$23,0,IF(I45="Hory",0,IF(I45="Ledy",3,IF(I45="Písek",6,IF(I45="Skalky",9,IF(I45="Boulder",12,"chyba")))))),IF(J45="A",2,3),0)*VLOOKUP(G45,Hodnoc!$P$1:$Q$9,2,0)</f>
        <v>19.5</v>
      </c>
    </row>
    <row r="46" spans="1:11" ht="12.75">
      <c r="A46" s="7">
        <v>45</v>
      </c>
      <c r="B46" s="8">
        <v>39269</v>
      </c>
      <c r="C46" s="57" t="s">
        <v>556</v>
      </c>
      <c r="D46" s="8" t="s">
        <v>567</v>
      </c>
      <c r="E46" s="58" t="s">
        <v>568</v>
      </c>
      <c r="F46" s="3">
        <v>5</v>
      </c>
      <c r="G46" s="59" t="s">
        <v>38</v>
      </c>
      <c r="H46" s="37" t="s">
        <v>161</v>
      </c>
      <c r="I46" s="59" t="s">
        <v>152</v>
      </c>
      <c r="J46" s="10" t="str">
        <f t="shared" si="1"/>
        <v>A</v>
      </c>
      <c r="K46" s="11">
        <f ca="1">VLOOKUP(F46,OFFSET(Hodnoc!$A$1:$C$23,0,IF(I46="Hory",0,IF(I46="Ledy",3,IF(I46="Písek",6,IF(I46="Skalky",9,IF(I46="Boulder",12,"chyba")))))),IF(J46="A",2,3),0)*VLOOKUP(G46,Hodnoc!$P$1:$Q$9,2,0)</f>
        <v>16.5</v>
      </c>
    </row>
    <row r="47" spans="1:11" ht="12.75">
      <c r="A47" s="7">
        <v>46</v>
      </c>
      <c r="B47" s="8">
        <v>39269</v>
      </c>
      <c r="C47" s="57" t="s">
        <v>556</v>
      </c>
      <c r="D47" s="8" t="s">
        <v>567</v>
      </c>
      <c r="E47" s="58" t="s">
        <v>569</v>
      </c>
      <c r="F47" s="3" t="s">
        <v>159</v>
      </c>
      <c r="G47" s="59" t="s">
        <v>38</v>
      </c>
      <c r="H47" s="37" t="s">
        <v>161</v>
      </c>
      <c r="I47" s="59" t="s">
        <v>152</v>
      </c>
      <c r="J47" s="10" t="str">
        <f t="shared" si="1"/>
        <v>A</v>
      </c>
      <c r="K47" s="11">
        <f ca="1">VLOOKUP(F47,OFFSET(Hodnoc!$A$1:$C$23,0,IF(I47="Hory",0,IF(I47="Ledy",3,IF(I47="Písek",6,IF(I47="Skalky",9,IF(I47="Boulder",12,"chyba")))))),IF(J47="A",2,3),0)*VLOOKUP(G47,Hodnoc!$P$1:$Q$9,2,0)</f>
        <v>37.5</v>
      </c>
    </row>
    <row r="48" spans="1:11" ht="12.75">
      <c r="A48" s="7">
        <v>47</v>
      </c>
      <c r="B48" s="8">
        <v>39269</v>
      </c>
      <c r="C48" s="57" t="s">
        <v>556</v>
      </c>
      <c r="D48" s="8" t="s">
        <v>567</v>
      </c>
      <c r="E48" s="58" t="s">
        <v>659</v>
      </c>
      <c r="F48" s="3">
        <v>7</v>
      </c>
      <c r="G48" s="59" t="s">
        <v>85</v>
      </c>
      <c r="H48" s="37" t="s">
        <v>161</v>
      </c>
      <c r="I48" s="59" t="s">
        <v>152</v>
      </c>
      <c r="J48" s="10" t="str">
        <f t="shared" si="1"/>
        <v>A</v>
      </c>
      <c r="K48" s="11">
        <f ca="1">VLOOKUP(F48,OFFSET(Hodnoc!$A$1:$C$23,0,IF(I48="Hory",0,IF(I48="Ledy",3,IF(I48="Písek",6,IF(I48="Skalky",9,IF(I48="Boulder",12,"chyba")))))),IF(J48="A",2,3),0)*VLOOKUP(G48,Hodnoc!$P$1:$Q$9,2,0)</f>
        <v>29</v>
      </c>
    </row>
    <row r="49" spans="1:11" ht="12.75">
      <c r="A49" s="7">
        <v>48</v>
      </c>
      <c r="B49" s="8">
        <v>39269</v>
      </c>
      <c r="C49" s="57" t="s">
        <v>556</v>
      </c>
      <c r="D49" s="8" t="s">
        <v>567</v>
      </c>
      <c r="E49" s="58" t="s">
        <v>570</v>
      </c>
      <c r="F49" s="3">
        <v>3</v>
      </c>
      <c r="G49" s="59" t="s">
        <v>38</v>
      </c>
      <c r="H49" s="37" t="s">
        <v>161</v>
      </c>
      <c r="I49" s="59" t="s">
        <v>152</v>
      </c>
      <c r="J49" s="10" t="str">
        <f t="shared" si="1"/>
        <v>A</v>
      </c>
      <c r="K49" s="11">
        <f ca="1">VLOOKUP(F49,OFFSET(Hodnoc!$A$1:$C$23,0,IF(I49="Hory",0,IF(I49="Ledy",3,IF(I49="Písek",6,IF(I49="Skalky",9,IF(I49="Boulder",12,"chyba")))))),IF(J49="A",2,3),0)*VLOOKUP(G49,Hodnoc!$P$1:$Q$9,2,0)</f>
        <v>4.5</v>
      </c>
    </row>
    <row r="50" spans="1:11" ht="12.75">
      <c r="A50" s="7">
        <v>49</v>
      </c>
      <c r="B50" s="8">
        <v>39269</v>
      </c>
      <c r="C50" s="57" t="s">
        <v>556</v>
      </c>
      <c r="D50" s="8" t="s">
        <v>567</v>
      </c>
      <c r="E50" s="58" t="s">
        <v>571</v>
      </c>
      <c r="F50" s="3">
        <v>5</v>
      </c>
      <c r="G50" s="59" t="s">
        <v>38</v>
      </c>
      <c r="H50" s="37" t="s">
        <v>161</v>
      </c>
      <c r="I50" s="59" t="s">
        <v>152</v>
      </c>
      <c r="J50" s="10" t="str">
        <f t="shared" si="1"/>
        <v>A</v>
      </c>
      <c r="K50" s="11">
        <f ca="1">VLOOKUP(F50,OFFSET(Hodnoc!$A$1:$C$23,0,IF(I50="Hory",0,IF(I50="Ledy",3,IF(I50="Písek",6,IF(I50="Skalky",9,IF(I50="Boulder",12,"chyba")))))),IF(J50="A",2,3),0)*VLOOKUP(G50,Hodnoc!$P$1:$Q$9,2,0)</f>
        <v>16.5</v>
      </c>
    </row>
    <row r="51" spans="1:11" ht="12.75">
      <c r="A51" s="7">
        <v>50</v>
      </c>
      <c r="B51" s="8">
        <v>39270</v>
      </c>
      <c r="C51" s="57" t="s">
        <v>556</v>
      </c>
      <c r="D51" s="8" t="s">
        <v>559</v>
      </c>
      <c r="E51" s="58" t="s">
        <v>572</v>
      </c>
      <c r="F51" s="3" t="s">
        <v>146</v>
      </c>
      <c r="G51" s="59" t="s">
        <v>39</v>
      </c>
      <c r="H51" s="37" t="s">
        <v>161</v>
      </c>
      <c r="I51" s="59" t="s">
        <v>152</v>
      </c>
      <c r="J51" s="10" t="str">
        <f t="shared" si="1"/>
        <v>A</v>
      </c>
      <c r="K51" s="11">
        <f ca="1">VLOOKUP(F51,OFFSET(Hodnoc!$A$1:$C$23,0,IF(I51="Hory",0,IF(I51="Ledy",3,IF(I51="Písek",6,IF(I51="Skalky",9,IF(I51="Boulder",12,"chyba")))))),IF(J51="A",2,3),0)*VLOOKUP(G51,Hodnoc!$P$1:$Q$9,2,0)</f>
        <v>57</v>
      </c>
    </row>
    <row r="52" spans="1:11" ht="12.75">
      <c r="A52" s="7">
        <v>51</v>
      </c>
      <c r="B52" s="8">
        <v>39270</v>
      </c>
      <c r="C52" s="57" t="s">
        <v>556</v>
      </c>
      <c r="D52" s="8" t="s">
        <v>18</v>
      </c>
      <c r="E52" s="58" t="s">
        <v>573</v>
      </c>
      <c r="F52" s="3" t="s">
        <v>155</v>
      </c>
      <c r="G52" s="59" t="s">
        <v>38</v>
      </c>
      <c r="H52" s="37" t="s">
        <v>161</v>
      </c>
      <c r="I52" s="59" t="s">
        <v>152</v>
      </c>
      <c r="J52" s="10" t="str">
        <f t="shared" si="1"/>
        <v>A</v>
      </c>
      <c r="K52" s="11">
        <f ca="1">VLOOKUP(F52,OFFSET(Hodnoc!$A$1:$C$23,0,IF(I52="Hory",0,IF(I52="Ledy",3,IF(I52="Písek",6,IF(I52="Skalky",9,IF(I52="Boulder",12,"chyba")))))),IF(J52="A",2,3),0)*VLOOKUP(G52,Hodnoc!$P$1:$Q$9,2,0)</f>
        <v>13.5</v>
      </c>
    </row>
    <row r="53" spans="1:11" ht="12.75">
      <c r="A53" s="7">
        <v>52</v>
      </c>
      <c r="B53" s="8">
        <v>39270</v>
      </c>
      <c r="C53" s="57" t="s">
        <v>556</v>
      </c>
      <c r="D53" s="8" t="s">
        <v>18</v>
      </c>
      <c r="E53" s="58" t="s">
        <v>574</v>
      </c>
      <c r="F53" s="3" t="s">
        <v>156</v>
      </c>
      <c r="G53" s="59" t="s">
        <v>38</v>
      </c>
      <c r="H53" s="37" t="s">
        <v>161</v>
      </c>
      <c r="I53" s="59" t="s">
        <v>152</v>
      </c>
      <c r="J53" s="10" t="str">
        <f t="shared" si="1"/>
        <v>A</v>
      </c>
      <c r="K53" s="11">
        <f ca="1">VLOOKUP(F53,OFFSET(Hodnoc!$A$1:$C$23,0,IF(I53="Hory",0,IF(I53="Ledy",3,IF(I53="Písek",6,IF(I53="Skalky",9,IF(I53="Boulder",12,"chyba")))))),IF(J53="A",2,3),0)*VLOOKUP(G53,Hodnoc!$P$1:$Q$9,2,0)</f>
        <v>19.5</v>
      </c>
    </row>
    <row r="54" spans="1:11" ht="12.75">
      <c r="A54" s="7">
        <v>53</v>
      </c>
      <c r="B54" s="8">
        <v>39270</v>
      </c>
      <c r="C54" s="57" t="s">
        <v>556</v>
      </c>
      <c r="D54" s="8" t="s">
        <v>18</v>
      </c>
      <c r="E54" s="58" t="s">
        <v>575</v>
      </c>
      <c r="F54" s="3" t="s">
        <v>155</v>
      </c>
      <c r="G54" s="59" t="s">
        <v>38</v>
      </c>
      <c r="H54" s="37" t="s">
        <v>161</v>
      </c>
      <c r="I54" s="59" t="s">
        <v>152</v>
      </c>
      <c r="J54" s="10" t="str">
        <f t="shared" si="1"/>
        <v>A</v>
      </c>
      <c r="K54" s="11">
        <f ca="1">VLOOKUP(F54,OFFSET(Hodnoc!$A$1:$C$23,0,IF(I54="Hory",0,IF(I54="Ledy",3,IF(I54="Písek",6,IF(I54="Skalky",9,IF(I54="Boulder",12,"chyba")))))),IF(J54="A",2,3),0)*VLOOKUP(G54,Hodnoc!$P$1:$Q$9,2,0)</f>
        <v>13.5</v>
      </c>
    </row>
    <row r="55" spans="1:11" ht="12.75">
      <c r="A55" s="7">
        <v>54</v>
      </c>
      <c r="B55" s="8">
        <v>39270</v>
      </c>
      <c r="C55" s="57" t="s">
        <v>556</v>
      </c>
      <c r="D55" s="8" t="s">
        <v>18</v>
      </c>
      <c r="E55" s="58" t="s">
        <v>576</v>
      </c>
      <c r="F55" s="3">
        <v>6</v>
      </c>
      <c r="G55" s="59" t="s">
        <v>38</v>
      </c>
      <c r="H55" s="37" t="s">
        <v>161</v>
      </c>
      <c r="I55" s="59" t="s">
        <v>152</v>
      </c>
      <c r="J55" s="10" t="str">
        <f t="shared" si="1"/>
        <v>A</v>
      </c>
      <c r="K55" s="11">
        <f ca="1">VLOOKUP(F55,OFFSET(Hodnoc!$A$1:$C$23,0,IF(I55="Hory",0,IF(I55="Ledy",3,IF(I55="Písek",6,IF(I55="Skalky",9,IF(I55="Boulder",12,"chyba")))))),IF(J55="A",2,3),0)*VLOOKUP(G55,Hodnoc!$P$1:$Q$9,2,0)</f>
        <v>27</v>
      </c>
    </row>
    <row r="56" spans="1:11" ht="12.75">
      <c r="A56" s="7">
        <v>55</v>
      </c>
      <c r="B56" s="8">
        <v>39270</v>
      </c>
      <c r="C56" s="57" t="s">
        <v>556</v>
      </c>
      <c r="D56" s="8" t="s">
        <v>18</v>
      </c>
      <c r="E56" s="58" t="s">
        <v>577</v>
      </c>
      <c r="F56" s="3">
        <v>5</v>
      </c>
      <c r="G56" s="59" t="s">
        <v>38</v>
      </c>
      <c r="H56" s="37" t="s">
        <v>161</v>
      </c>
      <c r="I56" s="59" t="s">
        <v>152</v>
      </c>
      <c r="J56" s="10" t="str">
        <f t="shared" si="1"/>
        <v>A</v>
      </c>
      <c r="K56" s="11">
        <f ca="1">VLOOKUP(F56,OFFSET(Hodnoc!$A$1:$C$23,0,IF(I56="Hory",0,IF(I56="Ledy",3,IF(I56="Písek",6,IF(I56="Skalky",9,IF(I56="Boulder",12,"chyba")))))),IF(J56="A",2,3),0)*VLOOKUP(G56,Hodnoc!$P$1:$Q$9,2,0)</f>
        <v>16.5</v>
      </c>
    </row>
    <row r="57" spans="1:11" ht="12.75">
      <c r="A57" s="7">
        <v>56</v>
      </c>
      <c r="B57" s="8">
        <v>39271</v>
      </c>
      <c r="C57" s="57" t="s">
        <v>556</v>
      </c>
      <c r="D57" s="8" t="s">
        <v>578</v>
      </c>
      <c r="E57" s="58" t="s">
        <v>579</v>
      </c>
      <c r="F57" s="3" t="s">
        <v>156</v>
      </c>
      <c r="G57" s="59" t="s">
        <v>38</v>
      </c>
      <c r="H57" s="37" t="s">
        <v>161</v>
      </c>
      <c r="I57" s="59" t="s">
        <v>152</v>
      </c>
      <c r="J57" s="10" t="str">
        <f t="shared" si="1"/>
        <v>A</v>
      </c>
      <c r="K57" s="11">
        <f ca="1">VLOOKUP(F57,OFFSET(Hodnoc!$A$1:$C$23,0,IF(I57="Hory",0,IF(I57="Ledy",3,IF(I57="Písek",6,IF(I57="Skalky",9,IF(I57="Boulder",12,"chyba")))))),IF(J57="A",2,3),0)*VLOOKUP(G57,Hodnoc!$P$1:$Q$9,2,0)</f>
        <v>19.5</v>
      </c>
    </row>
    <row r="58" spans="1:11" ht="12.75">
      <c r="A58" s="7">
        <v>57</v>
      </c>
      <c r="B58" s="8">
        <v>39271</v>
      </c>
      <c r="C58" s="57" t="s">
        <v>556</v>
      </c>
      <c r="D58" s="8" t="s">
        <v>578</v>
      </c>
      <c r="E58" s="58" t="s">
        <v>580</v>
      </c>
      <c r="F58" s="3">
        <v>5</v>
      </c>
      <c r="G58" s="59" t="s">
        <v>38</v>
      </c>
      <c r="H58" s="37" t="s">
        <v>161</v>
      </c>
      <c r="I58" s="59" t="s">
        <v>152</v>
      </c>
      <c r="J58" s="10" t="str">
        <f t="shared" si="1"/>
        <v>A</v>
      </c>
      <c r="K58" s="11">
        <f ca="1">VLOOKUP(F58,OFFSET(Hodnoc!$A$1:$C$23,0,IF(I58="Hory",0,IF(I58="Ledy",3,IF(I58="Písek",6,IF(I58="Skalky",9,IF(I58="Boulder",12,"chyba")))))),IF(J58="A",2,3),0)*VLOOKUP(G58,Hodnoc!$P$1:$Q$9,2,0)</f>
        <v>16.5</v>
      </c>
    </row>
    <row r="59" spans="1:11" ht="12.75">
      <c r="A59" s="7">
        <v>58</v>
      </c>
      <c r="B59" s="8">
        <v>39271</v>
      </c>
      <c r="C59" s="57" t="s">
        <v>556</v>
      </c>
      <c r="D59" s="8" t="s">
        <v>578</v>
      </c>
      <c r="E59" s="58" t="s">
        <v>581</v>
      </c>
      <c r="F59" s="3" t="s">
        <v>156</v>
      </c>
      <c r="G59" s="59" t="s">
        <v>38</v>
      </c>
      <c r="H59" s="37" t="s">
        <v>161</v>
      </c>
      <c r="I59" s="59" t="s">
        <v>152</v>
      </c>
      <c r="J59" s="10" t="str">
        <f t="shared" si="1"/>
        <v>A</v>
      </c>
      <c r="K59" s="11">
        <f ca="1">VLOOKUP(F59,OFFSET(Hodnoc!$A$1:$C$23,0,IF(I59="Hory",0,IF(I59="Ledy",3,IF(I59="Písek",6,IF(I59="Skalky",9,IF(I59="Boulder",12,"chyba")))))),IF(J59="A",2,3),0)*VLOOKUP(G59,Hodnoc!$P$1:$Q$9,2,0)</f>
        <v>19.5</v>
      </c>
    </row>
    <row r="60" spans="1:11" ht="12.75">
      <c r="A60" s="7">
        <v>59</v>
      </c>
      <c r="B60" s="8">
        <v>39271</v>
      </c>
      <c r="C60" s="57" t="s">
        <v>556</v>
      </c>
      <c r="D60" s="8" t="s">
        <v>578</v>
      </c>
      <c r="E60" s="58" t="s">
        <v>660</v>
      </c>
      <c r="F60" s="3">
        <v>6</v>
      </c>
      <c r="G60" s="59" t="s">
        <v>38</v>
      </c>
      <c r="H60" s="37" t="s">
        <v>161</v>
      </c>
      <c r="I60" s="59" t="s">
        <v>152</v>
      </c>
      <c r="J60" s="10" t="str">
        <f t="shared" si="1"/>
        <v>A</v>
      </c>
      <c r="K60" s="11">
        <f ca="1">VLOOKUP(F60,OFFSET(Hodnoc!$A$1:$C$23,0,IF(I60="Hory",0,IF(I60="Ledy",3,IF(I60="Písek",6,IF(I60="Skalky",9,IF(I60="Boulder",12,"chyba")))))),IF(J60="A",2,3),0)*VLOOKUP(G60,Hodnoc!$P$1:$Q$9,2,0)</f>
        <v>27</v>
      </c>
    </row>
    <row r="61" spans="1:11" ht="12.75">
      <c r="A61" s="7">
        <v>60</v>
      </c>
      <c r="B61" s="8">
        <v>39271</v>
      </c>
      <c r="C61" s="57" t="s">
        <v>556</v>
      </c>
      <c r="D61" s="8" t="s">
        <v>578</v>
      </c>
      <c r="E61" s="58" t="s">
        <v>661</v>
      </c>
      <c r="F61" s="3" t="s">
        <v>158</v>
      </c>
      <c r="G61" s="59" t="s">
        <v>38</v>
      </c>
      <c r="H61" s="37" t="s">
        <v>161</v>
      </c>
      <c r="I61" s="59" t="s">
        <v>152</v>
      </c>
      <c r="J61" s="10" t="str">
        <f t="shared" si="1"/>
        <v>A</v>
      </c>
      <c r="K61" s="11">
        <f ca="1">VLOOKUP(F61,OFFSET(Hodnoc!$A$1:$C$23,0,IF(I61="Hory",0,IF(I61="Ledy",3,IF(I61="Písek",6,IF(I61="Skalky",9,IF(I61="Boulder",12,"chyba")))))),IF(J61="A",2,3),0)*VLOOKUP(G61,Hodnoc!$P$1:$Q$9,2,0)</f>
        <v>31.5</v>
      </c>
    </row>
    <row r="62" spans="1:11" ht="12.75">
      <c r="A62" s="7">
        <v>61</v>
      </c>
      <c r="B62" s="8">
        <v>39247</v>
      </c>
      <c r="C62" s="57" t="s">
        <v>277</v>
      </c>
      <c r="D62" s="8" t="s">
        <v>717</v>
      </c>
      <c r="E62" s="58" t="s">
        <v>718</v>
      </c>
      <c r="F62" s="65">
        <v>6</v>
      </c>
      <c r="G62" s="59" t="s">
        <v>470</v>
      </c>
      <c r="H62" s="37" t="s">
        <v>161</v>
      </c>
      <c r="I62" s="59" t="s">
        <v>152</v>
      </c>
      <c r="J62" s="10" t="str">
        <f aca="true" t="shared" si="2" ref="J62:J70">IF(OR(G62="TR",G62="TRO"),"B","A")</f>
        <v>A</v>
      </c>
      <c r="K62" s="11">
        <f ca="1">VLOOKUP(F62,OFFSET(Hodnoc!$A$1:$C$23,0,IF(I62="Hory",0,IF(I62="Ledy",3,IF(I62="Písek",6,IF(I62="Skalky",9,IF(I62="Boulder",12,"chyba")))))),IF(J62="A",2,3),0)*VLOOKUP(G62,Hodnoc!$P$1:$Q$9,2,0)</f>
        <v>27</v>
      </c>
    </row>
    <row r="63" spans="1:11" ht="12.75">
      <c r="A63" s="7">
        <v>62</v>
      </c>
      <c r="B63" s="8">
        <v>39247</v>
      </c>
      <c r="C63" s="57" t="s">
        <v>277</v>
      </c>
      <c r="D63" s="8" t="s">
        <v>717</v>
      </c>
      <c r="E63" s="58" t="s">
        <v>719</v>
      </c>
      <c r="F63" s="3" t="s">
        <v>158</v>
      </c>
      <c r="G63" s="59" t="s">
        <v>470</v>
      </c>
      <c r="H63" s="37" t="s">
        <v>161</v>
      </c>
      <c r="I63" s="59" t="s">
        <v>152</v>
      </c>
      <c r="J63" s="10" t="str">
        <f t="shared" si="2"/>
        <v>A</v>
      </c>
      <c r="K63" s="11">
        <f ca="1">VLOOKUP(F63,OFFSET(Hodnoc!$A$1:$C$23,0,IF(I63="Hory",0,IF(I63="Ledy",3,IF(I63="Písek",6,IF(I63="Skalky",9,IF(I63="Boulder",12,"chyba")))))),IF(J63="A",2,3),0)*VLOOKUP(G63,Hodnoc!$P$1:$Q$9,2,0)</f>
        <v>31.5</v>
      </c>
    </row>
    <row r="64" spans="1:11" ht="12.75">
      <c r="A64" s="7">
        <v>63</v>
      </c>
      <c r="B64" s="8">
        <v>39247</v>
      </c>
      <c r="C64" s="57" t="s">
        <v>277</v>
      </c>
      <c r="D64" s="8" t="s">
        <v>717</v>
      </c>
      <c r="E64" s="58" t="s">
        <v>720</v>
      </c>
      <c r="F64" s="3" t="s">
        <v>159</v>
      </c>
      <c r="G64" s="59" t="s">
        <v>470</v>
      </c>
      <c r="H64" s="37" t="s">
        <v>161</v>
      </c>
      <c r="I64" s="59" t="s">
        <v>152</v>
      </c>
      <c r="J64" s="10" t="str">
        <f t="shared" si="2"/>
        <v>A</v>
      </c>
      <c r="K64" s="11">
        <f ca="1">VLOOKUP(F64,OFFSET(Hodnoc!$A$1:$C$23,0,IF(I64="Hory",0,IF(I64="Ledy",3,IF(I64="Písek",6,IF(I64="Skalky",9,IF(I64="Boulder",12,"chyba")))))),IF(J64="A",2,3),0)*VLOOKUP(G64,Hodnoc!$P$1:$Q$9,2,0)</f>
        <v>37.5</v>
      </c>
    </row>
    <row r="65" spans="1:11" ht="12.75">
      <c r="A65" s="7">
        <v>64</v>
      </c>
      <c r="B65" s="8">
        <v>39247</v>
      </c>
      <c r="C65" s="57" t="s">
        <v>277</v>
      </c>
      <c r="D65" s="8" t="s">
        <v>717</v>
      </c>
      <c r="E65" s="58" t="s">
        <v>721</v>
      </c>
      <c r="F65" s="3">
        <v>6</v>
      </c>
      <c r="G65" s="59" t="s">
        <v>38</v>
      </c>
      <c r="H65" s="37" t="s">
        <v>161</v>
      </c>
      <c r="I65" s="59" t="s">
        <v>152</v>
      </c>
      <c r="J65" s="10" t="str">
        <f t="shared" si="2"/>
        <v>A</v>
      </c>
      <c r="K65" s="11">
        <f ca="1">VLOOKUP(F65,OFFSET(Hodnoc!$A$1:$C$23,0,IF(I65="Hory",0,IF(I65="Ledy",3,IF(I65="Písek",6,IF(I65="Skalky",9,IF(I65="Boulder",12,"chyba")))))),IF(J65="A",2,3),0)*VLOOKUP(G65,Hodnoc!$P$1:$Q$9,2,0)</f>
        <v>27</v>
      </c>
    </row>
    <row r="66" spans="1:11" ht="12.75">
      <c r="A66" s="7">
        <v>65</v>
      </c>
      <c r="B66" s="8">
        <v>39248</v>
      </c>
      <c r="C66" s="57" t="s">
        <v>277</v>
      </c>
      <c r="D66" s="8" t="s">
        <v>722</v>
      </c>
      <c r="E66" s="58" t="s">
        <v>723</v>
      </c>
      <c r="F66" s="3" t="s">
        <v>159</v>
      </c>
      <c r="G66" s="59" t="s">
        <v>38</v>
      </c>
      <c r="H66" s="37" t="s">
        <v>161</v>
      </c>
      <c r="I66" s="59" t="s">
        <v>152</v>
      </c>
      <c r="J66" s="10" t="str">
        <f t="shared" si="2"/>
        <v>A</v>
      </c>
      <c r="K66" s="11">
        <f ca="1">VLOOKUP(F66,OFFSET(Hodnoc!$A$1:$C$23,0,IF(I66="Hory",0,IF(I66="Ledy",3,IF(I66="Písek",6,IF(I66="Skalky",9,IF(I66="Boulder",12,"chyba")))))),IF(J66="A",2,3),0)*VLOOKUP(G66,Hodnoc!$P$1:$Q$9,2,0)</f>
        <v>37.5</v>
      </c>
    </row>
    <row r="67" spans="1:11" ht="12.75">
      <c r="A67" s="7">
        <v>66</v>
      </c>
      <c r="B67" s="8">
        <v>39248</v>
      </c>
      <c r="C67" s="57" t="s">
        <v>277</v>
      </c>
      <c r="D67" s="8" t="s">
        <v>722</v>
      </c>
      <c r="E67" s="58" t="s">
        <v>724</v>
      </c>
      <c r="F67" s="3">
        <v>6</v>
      </c>
      <c r="G67" s="59" t="s">
        <v>38</v>
      </c>
      <c r="H67" s="37" t="s">
        <v>161</v>
      </c>
      <c r="I67" s="59" t="s">
        <v>152</v>
      </c>
      <c r="J67" s="10" t="str">
        <f t="shared" si="2"/>
        <v>A</v>
      </c>
      <c r="K67" s="11">
        <f ca="1">VLOOKUP(F67,OFFSET(Hodnoc!$A$1:$C$23,0,IF(I67="Hory",0,IF(I67="Ledy",3,IF(I67="Písek",6,IF(I67="Skalky",9,IF(I67="Boulder",12,"chyba")))))),IF(J67="A",2,3),0)*VLOOKUP(G67,Hodnoc!$P$1:$Q$9,2,0)</f>
        <v>27</v>
      </c>
    </row>
    <row r="68" spans="1:11" ht="12.75">
      <c r="A68" s="7">
        <v>67</v>
      </c>
      <c r="B68" s="8">
        <v>39248</v>
      </c>
      <c r="C68" s="57" t="s">
        <v>277</v>
      </c>
      <c r="D68" s="8" t="s">
        <v>722</v>
      </c>
      <c r="E68" s="58" t="s">
        <v>725</v>
      </c>
      <c r="F68" s="3" t="s">
        <v>158</v>
      </c>
      <c r="G68" s="59" t="s">
        <v>40</v>
      </c>
      <c r="H68" s="37" t="s">
        <v>161</v>
      </c>
      <c r="I68" s="59" t="s">
        <v>152</v>
      </c>
      <c r="J68" s="10" t="str">
        <f t="shared" si="2"/>
        <v>A</v>
      </c>
      <c r="K68" s="11">
        <f ca="1">VLOOKUP(F68,OFFSET(Hodnoc!$A$1:$C$23,0,IF(I68="Hory",0,IF(I68="Ledy",3,IF(I68="Písek",6,IF(I68="Skalky",9,IF(I68="Boulder",12,"chyba")))))),IF(J68="A",2,3),0)*VLOOKUP(G68,Hodnoc!$P$1:$Q$9,2,0)</f>
        <v>31.5</v>
      </c>
    </row>
    <row r="69" spans="1:11" ht="12.75">
      <c r="A69" s="7">
        <v>68</v>
      </c>
      <c r="B69" s="8">
        <v>39248</v>
      </c>
      <c r="C69" s="57" t="s">
        <v>277</v>
      </c>
      <c r="D69" s="8" t="s">
        <v>722</v>
      </c>
      <c r="E69" s="58" t="s">
        <v>726</v>
      </c>
      <c r="F69" s="3" t="s">
        <v>158</v>
      </c>
      <c r="G69" s="59" t="s">
        <v>470</v>
      </c>
      <c r="H69" s="37" t="s">
        <v>161</v>
      </c>
      <c r="I69" s="59" t="s">
        <v>152</v>
      </c>
      <c r="J69" s="10" t="str">
        <f t="shared" si="2"/>
        <v>A</v>
      </c>
      <c r="K69" s="11">
        <f ca="1">VLOOKUP(F69,OFFSET(Hodnoc!$A$1:$C$23,0,IF(I69="Hory",0,IF(I69="Ledy",3,IF(I69="Písek",6,IF(I69="Skalky",9,IF(I69="Boulder",12,"chyba")))))),IF(J69="A",2,3),0)*VLOOKUP(G69,Hodnoc!$P$1:$Q$9,2,0)</f>
        <v>31.5</v>
      </c>
    </row>
    <row r="70" spans="1:11" ht="12.75">
      <c r="A70" s="7">
        <v>69</v>
      </c>
      <c r="B70" s="8">
        <v>39248</v>
      </c>
      <c r="C70" s="57" t="s">
        <v>277</v>
      </c>
      <c r="D70" s="8" t="s">
        <v>722</v>
      </c>
      <c r="E70" s="58" t="s">
        <v>727</v>
      </c>
      <c r="F70" s="3">
        <v>7</v>
      </c>
      <c r="G70" s="59" t="s">
        <v>470</v>
      </c>
      <c r="H70" s="37" t="s">
        <v>161</v>
      </c>
      <c r="I70" s="59" t="s">
        <v>152</v>
      </c>
      <c r="J70" s="10" t="str">
        <f t="shared" si="2"/>
        <v>A</v>
      </c>
      <c r="K70" s="11">
        <f ca="1">VLOOKUP(F70,OFFSET(Hodnoc!$A$1:$C$23,0,IF(I70="Hory",0,IF(I70="Ledy",3,IF(I70="Písek",6,IF(I70="Skalky",9,IF(I70="Boulder",12,"chyba")))))),IF(J70="A",2,3),0)*VLOOKUP(G70,Hodnoc!$P$1:$Q$9,2,0)</f>
        <v>43.5</v>
      </c>
    </row>
    <row r="71" spans="1:11" ht="12.75">
      <c r="A71" s="7">
        <v>70</v>
      </c>
      <c r="B71" s="8">
        <v>39284</v>
      </c>
      <c r="C71" s="57" t="s">
        <v>616</v>
      </c>
      <c r="D71" s="8" t="s">
        <v>762</v>
      </c>
      <c r="E71" s="58" t="s">
        <v>763</v>
      </c>
      <c r="F71" s="65">
        <v>3</v>
      </c>
      <c r="G71" s="59" t="s">
        <v>5</v>
      </c>
      <c r="H71" s="37" t="s">
        <v>161</v>
      </c>
      <c r="I71" s="59" t="s">
        <v>7</v>
      </c>
      <c r="J71" s="10" t="str">
        <f aca="true" t="shared" si="3" ref="J71:J103">IF(OR(G71="TR",G71="TRO"),"B","A")</f>
        <v>B</v>
      </c>
      <c r="K71" s="11">
        <f ca="1">VLOOKUP(F71,OFFSET(Hodnoc!$A$1:$C$23,0,IF(I71="Hory",0,IF(I71="Ledy",3,IF(I71="Písek",6,IF(I71="Skalky",9,IF(I71="Boulder",12,"chyba")))))),IF(J71="A",2,3),0)*VLOOKUP(G71,Hodnoc!$P$1:$Q$9,2,0)</f>
        <v>3.9000000000000004</v>
      </c>
    </row>
    <row r="72" spans="1:11" ht="12.75">
      <c r="A72" s="7">
        <v>71</v>
      </c>
      <c r="B72" s="8">
        <v>39284</v>
      </c>
      <c r="C72" s="57" t="s">
        <v>616</v>
      </c>
      <c r="D72" s="8" t="s">
        <v>762</v>
      </c>
      <c r="E72" s="58" t="s">
        <v>763</v>
      </c>
      <c r="F72" s="65">
        <v>6</v>
      </c>
      <c r="G72" s="59" t="s">
        <v>5</v>
      </c>
      <c r="H72" s="37" t="s">
        <v>161</v>
      </c>
      <c r="I72" s="59" t="s">
        <v>7</v>
      </c>
      <c r="J72" s="10" t="str">
        <f t="shared" si="3"/>
        <v>B</v>
      </c>
      <c r="K72" s="11">
        <f ca="1">VLOOKUP(F72,OFFSET(Hodnoc!$A$1:$C$23,0,IF(I72="Hory",0,IF(I72="Ledy",3,IF(I72="Písek",6,IF(I72="Skalky",9,IF(I72="Boulder",12,"chyba")))))),IF(J72="A",2,3),0)*VLOOKUP(G72,Hodnoc!$P$1:$Q$9,2,0)</f>
        <v>18.2</v>
      </c>
    </row>
    <row r="73" spans="1:11" ht="12.75">
      <c r="A73" s="7">
        <v>72</v>
      </c>
      <c r="B73" s="8">
        <v>39284</v>
      </c>
      <c r="C73" s="57" t="s">
        <v>616</v>
      </c>
      <c r="D73" s="8" t="s">
        <v>762</v>
      </c>
      <c r="E73" s="58" t="s">
        <v>763</v>
      </c>
      <c r="F73" s="3" t="s">
        <v>157</v>
      </c>
      <c r="G73" s="59" t="s">
        <v>5</v>
      </c>
      <c r="H73" s="37" t="s">
        <v>161</v>
      </c>
      <c r="I73" s="59" t="s">
        <v>7</v>
      </c>
      <c r="J73" s="10" t="str">
        <f t="shared" si="3"/>
        <v>B</v>
      </c>
      <c r="K73" s="11">
        <f ca="1">VLOOKUP(F73,OFFSET(Hodnoc!$A$1:$C$23,0,IF(I73="Hory",0,IF(I73="Ledy",3,IF(I73="Písek",6,IF(I73="Skalky",9,IF(I73="Boulder",12,"chyba")))))),IF(J73="A",2,3),0)*VLOOKUP(G73,Hodnoc!$P$1:$Q$9,2,0)</f>
        <v>15.600000000000001</v>
      </c>
    </row>
    <row r="74" spans="1:11" ht="12.75">
      <c r="A74" s="7">
        <v>73</v>
      </c>
      <c r="B74" s="8">
        <v>39284</v>
      </c>
      <c r="C74" s="57" t="s">
        <v>616</v>
      </c>
      <c r="D74" s="8" t="s">
        <v>762</v>
      </c>
      <c r="E74" s="58" t="s">
        <v>763</v>
      </c>
      <c r="F74" s="3" t="s">
        <v>124</v>
      </c>
      <c r="G74" s="59" t="s">
        <v>5</v>
      </c>
      <c r="H74" s="37" t="s">
        <v>161</v>
      </c>
      <c r="I74" s="59" t="s">
        <v>7</v>
      </c>
      <c r="J74" s="10" t="str">
        <f t="shared" si="3"/>
        <v>B</v>
      </c>
      <c r="K74" s="11">
        <f ca="1">VLOOKUP(F74,OFFSET(Hodnoc!$A$1:$C$23,0,IF(I74="Hory",0,IF(I74="Ledy",3,IF(I74="Písek",6,IF(I74="Skalky",9,IF(I74="Boulder",12,"chyba")))))),IF(J74="A",2,3),0)*VLOOKUP(G74,Hodnoc!$P$1:$Q$9,2,0)</f>
        <v>6.5</v>
      </c>
    </row>
    <row r="75" spans="1:11" ht="12.75">
      <c r="A75" s="7">
        <v>74</v>
      </c>
      <c r="B75" s="8">
        <v>39284</v>
      </c>
      <c r="C75" s="57" t="s">
        <v>616</v>
      </c>
      <c r="D75" s="8" t="s">
        <v>762</v>
      </c>
      <c r="E75" s="58" t="s">
        <v>763</v>
      </c>
      <c r="F75" s="65">
        <v>2</v>
      </c>
      <c r="G75" s="59" t="s">
        <v>5</v>
      </c>
      <c r="H75" s="37" t="s">
        <v>161</v>
      </c>
      <c r="I75" s="59" t="s">
        <v>7</v>
      </c>
      <c r="J75" s="10" t="str">
        <f t="shared" si="3"/>
        <v>B</v>
      </c>
      <c r="K75" s="11">
        <v>0</v>
      </c>
    </row>
    <row r="76" spans="1:11" ht="12.75">
      <c r="A76" s="7">
        <v>75</v>
      </c>
      <c r="B76" s="8">
        <v>39284</v>
      </c>
      <c r="C76" s="57" t="s">
        <v>616</v>
      </c>
      <c r="D76" s="8" t="s">
        <v>762</v>
      </c>
      <c r="E76" s="58" t="s">
        <v>763</v>
      </c>
      <c r="F76" s="65">
        <v>4</v>
      </c>
      <c r="G76" s="59" t="s">
        <v>5</v>
      </c>
      <c r="H76" s="37" t="s">
        <v>161</v>
      </c>
      <c r="I76" s="59" t="s">
        <v>7</v>
      </c>
      <c r="J76" s="10" t="str">
        <f t="shared" si="3"/>
        <v>B</v>
      </c>
      <c r="K76" s="11">
        <f ca="1">VLOOKUP(F76,OFFSET(Hodnoc!$A$1:$C$23,0,IF(I76="Hory",0,IF(I76="Ledy",3,IF(I76="Písek",6,IF(I76="Skalky",9,IF(I76="Boulder",12,"chyba")))))),IF(J76="A",2,3),0)*VLOOKUP(G76,Hodnoc!$P$1:$Q$9,2,0)</f>
        <v>5.2</v>
      </c>
    </row>
    <row r="77" spans="1:11" ht="12.75">
      <c r="A77" s="7">
        <v>76</v>
      </c>
      <c r="B77" s="8">
        <v>39284</v>
      </c>
      <c r="C77" s="57" t="s">
        <v>616</v>
      </c>
      <c r="D77" s="8" t="s">
        <v>762</v>
      </c>
      <c r="E77" s="58" t="s">
        <v>763</v>
      </c>
      <c r="F77" s="65">
        <v>6</v>
      </c>
      <c r="G77" s="59" t="s">
        <v>5</v>
      </c>
      <c r="H77" s="37" t="s">
        <v>161</v>
      </c>
      <c r="I77" s="59" t="s">
        <v>7</v>
      </c>
      <c r="J77" s="10" t="str">
        <f t="shared" si="3"/>
        <v>B</v>
      </c>
      <c r="K77" s="11">
        <f ca="1">VLOOKUP(F77,OFFSET(Hodnoc!$A$1:$C$23,0,IF(I77="Hory",0,IF(I77="Ledy",3,IF(I77="Písek",6,IF(I77="Skalky",9,IF(I77="Boulder",12,"chyba")))))),IF(J77="A",2,3),0)*VLOOKUP(G77,Hodnoc!$P$1:$Q$9,2,0)</f>
        <v>18.2</v>
      </c>
    </row>
    <row r="78" spans="1:11" ht="12.75">
      <c r="A78" s="7">
        <v>77</v>
      </c>
      <c r="B78" s="8">
        <v>39284</v>
      </c>
      <c r="C78" s="57" t="s">
        <v>616</v>
      </c>
      <c r="D78" s="8" t="s">
        <v>762</v>
      </c>
      <c r="E78" s="58" t="s">
        <v>763</v>
      </c>
      <c r="F78" s="3" t="s">
        <v>156</v>
      </c>
      <c r="G78" s="59" t="s">
        <v>5</v>
      </c>
      <c r="H78" s="37" t="s">
        <v>161</v>
      </c>
      <c r="I78" s="59" t="s">
        <v>7</v>
      </c>
      <c r="J78" s="10" t="str">
        <f t="shared" si="3"/>
        <v>B</v>
      </c>
      <c r="K78" s="11">
        <f ca="1">VLOOKUP(F78,OFFSET(Hodnoc!$A$1:$C$23,0,IF(I78="Hory",0,IF(I78="Ledy",3,IF(I78="Písek",6,IF(I78="Skalky",9,IF(I78="Boulder",12,"chyba")))))),IF(J78="A",2,3),0)*VLOOKUP(G78,Hodnoc!$P$1:$Q$9,2,0)</f>
        <v>13</v>
      </c>
    </row>
    <row r="79" spans="1:11" ht="12.75">
      <c r="A79" s="7">
        <v>78</v>
      </c>
      <c r="B79" s="8">
        <v>39284</v>
      </c>
      <c r="C79" s="57" t="s">
        <v>616</v>
      </c>
      <c r="D79" s="8" t="s">
        <v>762</v>
      </c>
      <c r="E79" s="58" t="s">
        <v>763</v>
      </c>
      <c r="F79" s="65">
        <v>2</v>
      </c>
      <c r="G79" s="59" t="s">
        <v>5</v>
      </c>
      <c r="H79" s="37" t="s">
        <v>161</v>
      </c>
      <c r="I79" s="59" t="s">
        <v>7</v>
      </c>
      <c r="J79" s="10" t="str">
        <f t="shared" si="3"/>
        <v>B</v>
      </c>
      <c r="K79" s="11">
        <v>0</v>
      </c>
    </row>
    <row r="80" spans="1:11" ht="12.75">
      <c r="A80" s="7">
        <v>79</v>
      </c>
      <c r="B80" s="8">
        <v>39284</v>
      </c>
      <c r="C80" s="57" t="s">
        <v>616</v>
      </c>
      <c r="D80" s="8" t="s">
        <v>762</v>
      </c>
      <c r="E80" s="58" t="s">
        <v>763</v>
      </c>
      <c r="F80" s="3" t="s">
        <v>155</v>
      </c>
      <c r="G80" s="59" t="s">
        <v>5</v>
      </c>
      <c r="H80" s="37" t="s">
        <v>161</v>
      </c>
      <c r="I80" s="59" t="s">
        <v>7</v>
      </c>
      <c r="J80" s="10" t="str">
        <f t="shared" si="3"/>
        <v>B</v>
      </c>
      <c r="K80" s="11">
        <f ca="1">VLOOKUP(F80,OFFSET(Hodnoc!$A$1:$C$23,0,IF(I80="Hory",0,IF(I80="Ledy",3,IF(I80="Písek",6,IF(I80="Skalky",9,IF(I80="Boulder",12,"chyba")))))),IF(J80="A",2,3),0)*VLOOKUP(G80,Hodnoc!$P$1:$Q$9,2,0)</f>
        <v>7.800000000000001</v>
      </c>
    </row>
    <row r="81" spans="1:11" ht="12.75">
      <c r="A81" s="7">
        <v>80</v>
      </c>
      <c r="B81" s="8">
        <v>39284</v>
      </c>
      <c r="C81" s="57" t="s">
        <v>616</v>
      </c>
      <c r="D81" s="8" t="s">
        <v>762</v>
      </c>
      <c r="E81" s="58" t="s">
        <v>763</v>
      </c>
      <c r="F81" s="3" t="s">
        <v>764</v>
      </c>
      <c r="G81" s="59" t="s">
        <v>5</v>
      </c>
      <c r="H81" s="37" t="s">
        <v>161</v>
      </c>
      <c r="I81" s="59" t="s">
        <v>7</v>
      </c>
      <c r="J81" s="10" t="str">
        <f t="shared" si="3"/>
        <v>B</v>
      </c>
      <c r="K81" s="11">
        <v>0</v>
      </c>
    </row>
    <row r="82" spans="1:11" ht="12.75">
      <c r="A82" s="7">
        <v>81</v>
      </c>
      <c r="B82" s="8">
        <v>39284</v>
      </c>
      <c r="C82" s="57" t="s">
        <v>616</v>
      </c>
      <c r="D82" s="8" t="s">
        <v>118</v>
      </c>
      <c r="E82" s="58" t="s">
        <v>765</v>
      </c>
      <c r="F82" s="3" t="s">
        <v>158</v>
      </c>
      <c r="G82" s="59" t="s">
        <v>470</v>
      </c>
      <c r="H82" s="37" t="s">
        <v>161</v>
      </c>
      <c r="I82" s="59" t="s">
        <v>152</v>
      </c>
      <c r="J82" s="10" t="str">
        <f t="shared" si="3"/>
        <v>A</v>
      </c>
      <c r="K82" s="11">
        <f ca="1">VLOOKUP(F82,OFFSET(Hodnoc!$A$1:$C$23,0,IF(I82="Hory",0,IF(I82="Ledy",3,IF(I82="Písek",6,IF(I82="Skalky",9,IF(I82="Boulder",12,"chyba")))))),IF(J82="A",2,3),0)*VLOOKUP(G82,Hodnoc!$P$1:$Q$9,2,0)</f>
        <v>31.5</v>
      </c>
    </row>
    <row r="83" spans="1:11" ht="12.75">
      <c r="A83" s="7">
        <v>82</v>
      </c>
      <c r="B83" s="8">
        <v>39284</v>
      </c>
      <c r="C83" s="57" t="s">
        <v>616</v>
      </c>
      <c r="D83" s="8" t="s">
        <v>118</v>
      </c>
      <c r="E83" s="58" t="s">
        <v>739</v>
      </c>
      <c r="F83" s="3" t="s">
        <v>159</v>
      </c>
      <c r="G83" s="59" t="s">
        <v>470</v>
      </c>
      <c r="H83" s="37" t="s">
        <v>161</v>
      </c>
      <c r="I83" s="59" t="s">
        <v>152</v>
      </c>
      <c r="J83" s="10" t="str">
        <f t="shared" si="3"/>
        <v>A</v>
      </c>
      <c r="K83" s="11">
        <f ca="1">VLOOKUP(F83,OFFSET(Hodnoc!$A$1:$C$23,0,IF(I83="Hory",0,IF(I83="Ledy",3,IF(I83="Písek",6,IF(I83="Skalky",9,IF(I83="Boulder",12,"chyba")))))),IF(J83="A",2,3),0)*VLOOKUP(G83,Hodnoc!$P$1:$Q$9,2,0)</f>
        <v>37.5</v>
      </c>
    </row>
    <row r="84" spans="1:11" ht="12.75">
      <c r="A84" s="7">
        <v>83</v>
      </c>
      <c r="B84" s="8">
        <v>39285</v>
      </c>
      <c r="C84" s="57" t="s">
        <v>766</v>
      </c>
      <c r="D84" s="8" t="s">
        <v>767</v>
      </c>
      <c r="E84" s="58" t="s">
        <v>768</v>
      </c>
      <c r="F84" s="3" t="s">
        <v>159</v>
      </c>
      <c r="G84" s="59" t="s">
        <v>5</v>
      </c>
      <c r="H84" s="37" t="s">
        <v>161</v>
      </c>
      <c r="I84" s="59" t="s">
        <v>152</v>
      </c>
      <c r="J84" s="10" t="str">
        <f t="shared" si="3"/>
        <v>B</v>
      </c>
      <c r="K84" s="11">
        <f ca="1">VLOOKUP(F84,OFFSET(Hodnoc!$A$1:$C$23,0,IF(I84="Hory",0,IF(I84="Ledy",3,IF(I84="Písek",6,IF(I84="Skalky",9,IF(I84="Boulder",12,"chyba")))))),IF(J84="A",2,3),0)*VLOOKUP(G84,Hodnoc!$P$1:$Q$9,2,0)</f>
        <v>15.600000000000001</v>
      </c>
    </row>
    <row r="85" spans="1:11" ht="12.75">
      <c r="A85" s="7">
        <v>84</v>
      </c>
      <c r="B85" s="8">
        <v>39285</v>
      </c>
      <c r="C85" s="57" t="s">
        <v>766</v>
      </c>
      <c r="D85" s="8" t="s">
        <v>767</v>
      </c>
      <c r="E85" s="58" t="s">
        <v>768</v>
      </c>
      <c r="F85" s="3">
        <v>7</v>
      </c>
      <c r="G85" s="59" t="s">
        <v>38</v>
      </c>
      <c r="H85" s="37" t="s">
        <v>161</v>
      </c>
      <c r="I85" s="59" t="s">
        <v>152</v>
      </c>
      <c r="J85" s="10" t="str">
        <f t="shared" si="3"/>
        <v>A</v>
      </c>
      <c r="K85" s="11">
        <f ca="1">VLOOKUP(F85,OFFSET(Hodnoc!$A$1:$C$23,0,IF(I85="Hory",0,IF(I85="Ledy",3,IF(I85="Písek",6,IF(I85="Skalky",9,IF(I85="Boulder",12,"chyba")))))),IF(J85="A",2,3),0)*VLOOKUP(G85,Hodnoc!$P$1:$Q$9,2,0)</f>
        <v>43.5</v>
      </c>
    </row>
    <row r="86" spans="1:11" ht="12.75">
      <c r="A86" s="7">
        <v>85</v>
      </c>
      <c r="B86" s="8">
        <v>39285</v>
      </c>
      <c r="C86" s="57" t="s">
        <v>766</v>
      </c>
      <c r="D86" s="8" t="s">
        <v>767</v>
      </c>
      <c r="E86" s="58" t="s">
        <v>768</v>
      </c>
      <c r="F86" s="3" t="s">
        <v>157</v>
      </c>
      <c r="G86" s="59" t="s">
        <v>5</v>
      </c>
      <c r="H86" s="37" t="s">
        <v>161</v>
      </c>
      <c r="I86" s="59" t="s">
        <v>152</v>
      </c>
      <c r="J86" s="10" t="str">
        <f t="shared" si="3"/>
        <v>B</v>
      </c>
      <c r="K86" s="11">
        <f ca="1">VLOOKUP(F86,OFFSET(Hodnoc!$A$1:$C$23,0,IF(I86="Hory",0,IF(I86="Ledy",3,IF(I86="Písek",6,IF(I86="Skalky",9,IF(I86="Boulder",12,"chyba")))))),IF(J86="A",2,3),0)*VLOOKUP(G86,Hodnoc!$P$1:$Q$9,2,0)</f>
        <v>9.1</v>
      </c>
    </row>
    <row r="87" spans="1:11" ht="12.75">
      <c r="A87" s="7">
        <v>86</v>
      </c>
      <c r="B87" s="8">
        <v>39285</v>
      </c>
      <c r="C87" s="57" t="s">
        <v>766</v>
      </c>
      <c r="D87" s="8" t="s">
        <v>767</v>
      </c>
      <c r="E87" s="58" t="s">
        <v>768</v>
      </c>
      <c r="F87" s="3">
        <v>6</v>
      </c>
      <c r="G87" s="59" t="s">
        <v>5</v>
      </c>
      <c r="H87" s="37" t="s">
        <v>161</v>
      </c>
      <c r="I87" s="59" t="s">
        <v>152</v>
      </c>
      <c r="J87" s="10" t="str">
        <f t="shared" si="3"/>
        <v>B</v>
      </c>
      <c r="K87" s="11">
        <f ca="1">VLOOKUP(F87,OFFSET(Hodnoc!$A$1:$C$23,0,IF(I87="Hory",0,IF(I87="Ledy",3,IF(I87="Písek",6,IF(I87="Skalky",9,IF(I87="Boulder",12,"chyba")))))),IF(J87="A",2,3),0)*VLOOKUP(G87,Hodnoc!$P$1:$Q$9,2,0)</f>
        <v>10.4</v>
      </c>
    </row>
    <row r="88" spans="1:11" ht="12.75">
      <c r="A88" s="7">
        <v>87</v>
      </c>
      <c r="B88" s="8">
        <v>39285</v>
      </c>
      <c r="C88" s="57" t="s">
        <v>766</v>
      </c>
      <c r="D88" s="8" t="s">
        <v>767</v>
      </c>
      <c r="E88" s="58" t="s">
        <v>768</v>
      </c>
      <c r="F88" s="3">
        <v>7</v>
      </c>
      <c r="G88" s="59" t="s">
        <v>38</v>
      </c>
      <c r="H88" s="37" t="s">
        <v>161</v>
      </c>
      <c r="I88" s="59" t="s">
        <v>152</v>
      </c>
      <c r="J88" s="10" t="str">
        <f t="shared" si="3"/>
        <v>A</v>
      </c>
      <c r="K88" s="11">
        <f ca="1">VLOOKUP(F88,OFFSET(Hodnoc!$A$1:$C$23,0,IF(I88="Hory",0,IF(I88="Ledy",3,IF(I88="Písek",6,IF(I88="Skalky",9,IF(I88="Boulder",12,"chyba")))))),IF(J88="A",2,3),0)*VLOOKUP(G88,Hodnoc!$P$1:$Q$9,2,0)</f>
        <v>43.5</v>
      </c>
    </row>
    <row r="89" spans="1:11" ht="12.75">
      <c r="A89" s="7">
        <v>88</v>
      </c>
      <c r="B89" s="8">
        <v>39285</v>
      </c>
      <c r="C89" s="57" t="s">
        <v>766</v>
      </c>
      <c r="D89" s="8" t="s">
        <v>767</v>
      </c>
      <c r="E89" s="58" t="s">
        <v>768</v>
      </c>
      <c r="F89" s="3">
        <v>6</v>
      </c>
      <c r="G89" s="59" t="s">
        <v>5</v>
      </c>
      <c r="H89" s="37" t="s">
        <v>161</v>
      </c>
      <c r="I89" s="59" t="s">
        <v>152</v>
      </c>
      <c r="J89" s="10" t="str">
        <f t="shared" si="3"/>
        <v>B</v>
      </c>
      <c r="K89" s="11">
        <f ca="1">VLOOKUP(F89,OFFSET(Hodnoc!$A$1:$C$23,0,IF(I89="Hory",0,IF(I89="Ledy",3,IF(I89="Písek",6,IF(I89="Skalky",9,IF(I89="Boulder",12,"chyba")))))),IF(J89="A",2,3),0)*VLOOKUP(G89,Hodnoc!$P$1:$Q$9,2,0)</f>
        <v>10.4</v>
      </c>
    </row>
    <row r="90" spans="1:11" ht="12.75">
      <c r="A90" s="7">
        <v>89</v>
      </c>
      <c r="B90" s="8">
        <v>39285</v>
      </c>
      <c r="C90" s="57" t="s">
        <v>766</v>
      </c>
      <c r="D90" s="8" t="s">
        <v>767</v>
      </c>
      <c r="E90" s="58" t="s">
        <v>768</v>
      </c>
      <c r="F90" s="3" t="s">
        <v>159</v>
      </c>
      <c r="G90" s="59" t="s">
        <v>38</v>
      </c>
      <c r="H90" s="37" t="s">
        <v>161</v>
      </c>
      <c r="I90" s="59" t="s">
        <v>152</v>
      </c>
      <c r="J90" s="10" t="str">
        <f t="shared" si="3"/>
        <v>A</v>
      </c>
      <c r="K90" s="11">
        <f ca="1">VLOOKUP(F90,OFFSET(Hodnoc!$A$1:$C$23,0,IF(I90="Hory",0,IF(I90="Ledy",3,IF(I90="Písek",6,IF(I90="Skalky",9,IF(I90="Boulder",12,"chyba")))))),IF(J90="A",2,3),0)*VLOOKUP(G90,Hodnoc!$P$1:$Q$9,2,0)</f>
        <v>37.5</v>
      </c>
    </row>
    <row r="91" spans="1:11" ht="12.75">
      <c r="A91" s="7">
        <v>90</v>
      </c>
      <c r="B91" s="8">
        <v>39285</v>
      </c>
      <c r="C91" s="57" t="s">
        <v>766</v>
      </c>
      <c r="D91" s="8" t="s">
        <v>767</v>
      </c>
      <c r="E91" s="58" t="s">
        <v>768</v>
      </c>
      <c r="F91" s="3" t="s">
        <v>158</v>
      </c>
      <c r="G91" s="59" t="s">
        <v>85</v>
      </c>
      <c r="H91" s="37" t="s">
        <v>161</v>
      </c>
      <c r="I91" s="59" t="s">
        <v>152</v>
      </c>
      <c r="J91" s="10" t="str">
        <f t="shared" si="3"/>
        <v>A</v>
      </c>
      <c r="K91" s="11">
        <f ca="1">VLOOKUP(F91,OFFSET(Hodnoc!$A$1:$C$23,0,IF(I91="Hory",0,IF(I91="Ledy",3,IF(I91="Písek",6,IF(I91="Skalky",9,IF(I91="Boulder",12,"chyba")))))),IF(J91="A",2,3),0)*VLOOKUP(G91,Hodnoc!$P$1:$Q$9,2,0)</f>
        <v>21</v>
      </c>
    </row>
    <row r="92" spans="1:11" ht="12.75">
      <c r="A92" s="7">
        <v>91</v>
      </c>
      <c r="B92" s="8">
        <v>39285</v>
      </c>
      <c r="C92" s="57" t="s">
        <v>766</v>
      </c>
      <c r="D92" s="8" t="s">
        <v>767</v>
      </c>
      <c r="E92" s="58" t="s">
        <v>768</v>
      </c>
      <c r="F92" s="3" t="s">
        <v>158</v>
      </c>
      <c r="G92" s="59" t="s">
        <v>5</v>
      </c>
      <c r="H92" s="37" t="s">
        <v>161</v>
      </c>
      <c r="I92" s="59" t="s">
        <v>152</v>
      </c>
      <c r="J92" s="10" t="str">
        <f t="shared" si="3"/>
        <v>B</v>
      </c>
      <c r="K92" s="11">
        <f ca="1">VLOOKUP(F92,OFFSET(Hodnoc!$A$1:$C$23,0,IF(I92="Hory",0,IF(I92="Ledy",3,IF(I92="Písek",6,IF(I92="Skalky",9,IF(I92="Boulder",12,"chyba")))))),IF(J92="A",2,3),0)*VLOOKUP(G92,Hodnoc!$P$1:$Q$9,2,0)</f>
        <v>13</v>
      </c>
    </row>
    <row r="93" spans="1:11" ht="12.75">
      <c r="A93" s="7">
        <v>92</v>
      </c>
      <c r="B93" s="8">
        <v>39286</v>
      </c>
      <c r="C93" s="57" t="s">
        <v>766</v>
      </c>
      <c r="D93" s="8" t="s">
        <v>769</v>
      </c>
      <c r="E93" s="58" t="s">
        <v>770</v>
      </c>
      <c r="F93" s="3" t="s">
        <v>155</v>
      </c>
      <c r="G93" s="59" t="s">
        <v>5</v>
      </c>
      <c r="H93" s="37" t="s">
        <v>161</v>
      </c>
      <c r="I93" s="59" t="s">
        <v>152</v>
      </c>
      <c r="J93" s="10" t="str">
        <f t="shared" si="3"/>
        <v>B</v>
      </c>
      <c r="K93" s="11">
        <f ca="1">VLOOKUP(F93,OFFSET(Hodnoc!$A$1:$C$23,0,IF(I93="Hory",0,IF(I93="Ledy",3,IF(I93="Písek",6,IF(I93="Skalky",9,IF(I93="Boulder",12,"chyba")))))),IF(J93="A",2,3),0)*VLOOKUP(G93,Hodnoc!$P$1:$Q$9,2,0)</f>
        <v>5.2</v>
      </c>
    </row>
    <row r="94" spans="1:11" ht="12.75">
      <c r="A94" s="7">
        <v>93</v>
      </c>
      <c r="B94" s="8">
        <v>39286</v>
      </c>
      <c r="C94" s="57" t="s">
        <v>766</v>
      </c>
      <c r="D94" s="8" t="s">
        <v>769</v>
      </c>
      <c r="E94" s="58" t="s">
        <v>770</v>
      </c>
      <c r="F94" s="3" t="s">
        <v>156</v>
      </c>
      <c r="G94" s="59" t="s">
        <v>38</v>
      </c>
      <c r="H94" s="37" t="s">
        <v>161</v>
      </c>
      <c r="I94" s="59" t="s">
        <v>152</v>
      </c>
      <c r="J94" s="10" t="str">
        <f t="shared" si="3"/>
        <v>A</v>
      </c>
      <c r="K94" s="11">
        <f ca="1">VLOOKUP(F94,OFFSET(Hodnoc!$A$1:$C$23,0,IF(I94="Hory",0,IF(I94="Ledy",3,IF(I94="Písek",6,IF(I94="Skalky",9,IF(I94="Boulder",12,"chyba")))))),IF(J94="A",2,3),0)*VLOOKUP(G94,Hodnoc!$P$1:$Q$9,2,0)</f>
        <v>19.5</v>
      </c>
    </row>
    <row r="95" spans="1:11" ht="12.75">
      <c r="A95" s="7">
        <v>94</v>
      </c>
      <c r="B95" s="8">
        <v>39286</v>
      </c>
      <c r="C95" s="57" t="s">
        <v>766</v>
      </c>
      <c r="D95" s="8" t="s">
        <v>769</v>
      </c>
      <c r="E95" s="58" t="s">
        <v>770</v>
      </c>
      <c r="F95" s="3" t="s">
        <v>156</v>
      </c>
      <c r="G95" s="59" t="s">
        <v>5</v>
      </c>
      <c r="H95" s="37" t="s">
        <v>161</v>
      </c>
      <c r="I95" s="59" t="s">
        <v>152</v>
      </c>
      <c r="J95" s="10" t="str">
        <f t="shared" si="3"/>
        <v>B</v>
      </c>
      <c r="K95" s="11">
        <f ca="1">VLOOKUP(F95,OFFSET(Hodnoc!$A$1:$C$23,0,IF(I95="Hory",0,IF(I95="Ledy",3,IF(I95="Písek",6,IF(I95="Skalky",9,IF(I95="Boulder",12,"chyba")))))),IF(J95="A",2,3),0)*VLOOKUP(G95,Hodnoc!$P$1:$Q$9,2,0)</f>
        <v>7.800000000000001</v>
      </c>
    </row>
    <row r="96" spans="1:11" ht="12.75">
      <c r="A96" s="7">
        <v>95</v>
      </c>
      <c r="B96" s="8">
        <v>39286</v>
      </c>
      <c r="C96" s="57" t="s">
        <v>766</v>
      </c>
      <c r="D96" s="8" t="s">
        <v>769</v>
      </c>
      <c r="E96" s="58" t="s">
        <v>770</v>
      </c>
      <c r="F96" s="3" t="s">
        <v>156</v>
      </c>
      <c r="G96" s="59" t="s">
        <v>38</v>
      </c>
      <c r="H96" s="37" t="s">
        <v>161</v>
      </c>
      <c r="I96" s="59" t="s">
        <v>152</v>
      </c>
      <c r="J96" s="10" t="str">
        <f t="shared" si="3"/>
        <v>A</v>
      </c>
      <c r="K96" s="11">
        <f ca="1">VLOOKUP(F96,OFFSET(Hodnoc!$A$1:$C$23,0,IF(I96="Hory",0,IF(I96="Ledy",3,IF(I96="Písek",6,IF(I96="Skalky",9,IF(I96="Boulder",12,"chyba")))))),IF(J96="A",2,3),0)*VLOOKUP(G96,Hodnoc!$P$1:$Q$9,2,0)</f>
        <v>19.5</v>
      </c>
    </row>
    <row r="97" spans="1:11" ht="12.75">
      <c r="A97" s="7">
        <v>96</v>
      </c>
      <c r="B97" s="8">
        <v>39286</v>
      </c>
      <c r="C97" s="57" t="s">
        <v>766</v>
      </c>
      <c r="D97" s="8" t="s">
        <v>769</v>
      </c>
      <c r="E97" s="58" t="s">
        <v>770</v>
      </c>
      <c r="F97" s="65">
        <v>5</v>
      </c>
      <c r="G97" s="59" t="s">
        <v>5</v>
      </c>
      <c r="H97" s="37" t="s">
        <v>161</v>
      </c>
      <c r="I97" s="59" t="s">
        <v>152</v>
      </c>
      <c r="J97" s="10" t="str">
        <f t="shared" si="3"/>
        <v>B</v>
      </c>
      <c r="K97" s="11">
        <f ca="1">VLOOKUP(F97,OFFSET(Hodnoc!$A$1:$C$23,0,IF(I97="Hory",0,IF(I97="Ledy",3,IF(I97="Písek",6,IF(I97="Skalky",9,IF(I97="Boulder",12,"chyba")))))),IF(J97="A",2,3),0)*VLOOKUP(G97,Hodnoc!$P$1:$Q$9,2,0)</f>
        <v>6.5</v>
      </c>
    </row>
    <row r="98" spans="1:11" ht="12.75">
      <c r="A98" s="7">
        <v>97</v>
      </c>
      <c r="B98" s="8">
        <v>39286</v>
      </c>
      <c r="C98" s="57" t="s">
        <v>766</v>
      </c>
      <c r="D98" s="8" t="s">
        <v>769</v>
      </c>
      <c r="E98" s="58" t="s">
        <v>770</v>
      </c>
      <c r="F98" s="65">
        <v>5</v>
      </c>
      <c r="G98" s="59" t="s">
        <v>38</v>
      </c>
      <c r="H98" s="37" t="s">
        <v>161</v>
      </c>
      <c r="I98" s="59" t="s">
        <v>152</v>
      </c>
      <c r="J98" s="10" t="str">
        <f t="shared" si="3"/>
        <v>A</v>
      </c>
      <c r="K98" s="11">
        <f ca="1">VLOOKUP(F98,OFFSET(Hodnoc!$A$1:$C$23,0,IF(I98="Hory",0,IF(I98="Ledy",3,IF(I98="Písek",6,IF(I98="Skalky",9,IF(I98="Boulder",12,"chyba")))))),IF(J98="A",2,3),0)*VLOOKUP(G98,Hodnoc!$P$1:$Q$9,2,0)</f>
        <v>16.5</v>
      </c>
    </row>
    <row r="99" spans="1:11" ht="12.75">
      <c r="A99" s="7">
        <v>98</v>
      </c>
      <c r="B99" s="8">
        <v>39286</v>
      </c>
      <c r="C99" s="57" t="s">
        <v>766</v>
      </c>
      <c r="D99" s="8" t="s">
        <v>769</v>
      </c>
      <c r="E99" s="58" t="s">
        <v>770</v>
      </c>
      <c r="F99" s="65">
        <v>6</v>
      </c>
      <c r="G99" s="59" t="s">
        <v>5</v>
      </c>
      <c r="H99" s="37" t="s">
        <v>161</v>
      </c>
      <c r="I99" s="59" t="s">
        <v>152</v>
      </c>
      <c r="J99" s="10" t="str">
        <f t="shared" si="3"/>
        <v>B</v>
      </c>
      <c r="K99" s="11">
        <f ca="1">VLOOKUP(F99,OFFSET(Hodnoc!$A$1:$C$23,0,IF(I99="Hory",0,IF(I99="Ledy",3,IF(I99="Písek",6,IF(I99="Skalky",9,IF(I99="Boulder",12,"chyba")))))),IF(J99="A",2,3),0)*VLOOKUP(G99,Hodnoc!$P$1:$Q$9,2,0)</f>
        <v>10.4</v>
      </c>
    </row>
    <row r="100" spans="1:11" ht="12.75">
      <c r="A100" s="7">
        <v>99</v>
      </c>
      <c r="B100" s="8">
        <v>39286</v>
      </c>
      <c r="C100" s="57" t="s">
        <v>766</v>
      </c>
      <c r="D100" s="8" t="s">
        <v>769</v>
      </c>
      <c r="E100" s="58" t="s">
        <v>770</v>
      </c>
      <c r="F100" s="3" t="s">
        <v>156</v>
      </c>
      <c r="G100" s="59" t="s">
        <v>38</v>
      </c>
      <c r="H100" s="37" t="s">
        <v>161</v>
      </c>
      <c r="I100" s="59" t="s">
        <v>152</v>
      </c>
      <c r="J100" s="10" t="str">
        <f t="shared" si="3"/>
        <v>A</v>
      </c>
      <c r="K100" s="11">
        <f ca="1">VLOOKUP(F100,OFFSET(Hodnoc!$A$1:$C$23,0,IF(I100="Hory",0,IF(I100="Ledy",3,IF(I100="Písek",6,IF(I100="Skalky",9,IF(I100="Boulder",12,"chyba")))))),IF(J100="A",2,3),0)*VLOOKUP(G100,Hodnoc!$P$1:$Q$9,2,0)</f>
        <v>19.5</v>
      </c>
    </row>
    <row r="101" spans="1:11" ht="12.75">
      <c r="A101" s="7">
        <v>100</v>
      </c>
      <c r="B101" s="8">
        <v>39286</v>
      </c>
      <c r="C101" s="57" t="s">
        <v>766</v>
      </c>
      <c r="D101" s="8" t="s">
        <v>769</v>
      </c>
      <c r="E101" s="58" t="s">
        <v>770</v>
      </c>
      <c r="F101" s="65">
        <v>2</v>
      </c>
      <c r="G101" s="59" t="s">
        <v>5</v>
      </c>
      <c r="H101" s="37" t="s">
        <v>161</v>
      </c>
      <c r="I101" s="59" t="s">
        <v>152</v>
      </c>
      <c r="J101" s="10" t="str">
        <f t="shared" si="3"/>
        <v>B</v>
      </c>
      <c r="K101" s="11">
        <v>0</v>
      </c>
    </row>
    <row r="102" spans="1:11" ht="12.75">
      <c r="A102" s="7">
        <v>101</v>
      </c>
      <c r="B102" s="8">
        <v>39287</v>
      </c>
      <c r="C102" s="57" t="s">
        <v>740</v>
      </c>
      <c r="D102" s="8" t="s">
        <v>771</v>
      </c>
      <c r="E102" s="58" t="s">
        <v>772</v>
      </c>
      <c r="F102" s="3" t="s">
        <v>158</v>
      </c>
      <c r="G102" s="59" t="s">
        <v>470</v>
      </c>
      <c r="H102" s="37" t="s">
        <v>161</v>
      </c>
      <c r="I102" s="59" t="s">
        <v>152</v>
      </c>
      <c r="J102" s="10" t="str">
        <f t="shared" si="3"/>
        <v>A</v>
      </c>
      <c r="K102" s="11">
        <f ca="1">VLOOKUP(F102,OFFSET(Hodnoc!$A$1:$C$23,0,IF(I102="Hory",0,IF(I102="Ledy",3,IF(I102="Písek",6,IF(I102="Skalky",9,IF(I102="Boulder",12,"chyba")))))),IF(J102="A",2,3),0)*VLOOKUP(G102,Hodnoc!$P$1:$Q$9,2,0)</f>
        <v>31.5</v>
      </c>
    </row>
    <row r="103" spans="1:11" ht="12.75">
      <c r="A103" s="7">
        <v>102</v>
      </c>
      <c r="B103" s="8">
        <v>39287</v>
      </c>
      <c r="C103" s="57" t="s">
        <v>740</v>
      </c>
      <c r="D103" s="8" t="s">
        <v>771</v>
      </c>
      <c r="E103" s="58" t="s">
        <v>773</v>
      </c>
      <c r="F103" s="3" t="s">
        <v>147</v>
      </c>
      <c r="G103" s="59" t="s">
        <v>85</v>
      </c>
      <c r="H103" s="37" t="s">
        <v>161</v>
      </c>
      <c r="I103" s="59" t="s">
        <v>152</v>
      </c>
      <c r="J103" s="10" t="str">
        <f t="shared" si="3"/>
        <v>A</v>
      </c>
      <c r="K103" s="11">
        <f ca="1">VLOOKUP(F103,OFFSET(Hodnoc!$A$1:$C$23,0,IF(I103="Hory",0,IF(I103="Ledy",3,IF(I103="Písek",6,IF(I103="Skalky",9,IF(I103="Boulder",12,"chyba")))))),IF(J103="A",2,3),0)*VLOOKUP(G103,Hodnoc!$P$1:$Q$9,2,0)</f>
        <v>33</v>
      </c>
    </row>
    <row r="104" spans="1:11" ht="12.75">
      <c r="A104" s="7">
        <v>103</v>
      </c>
      <c r="B104" s="8">
        <v>39282</v>
      </c>
      <c r="C104" s="57" t="s">
        <v>775</v>
      </c>
      <c r="D104" s="8" t="s">
        <v>776</v>
      </c>
      <c r="E104" s="58" t="s">
        <v>777</v>
      </c>
      <c r="F104" s="65" t="s">
        <v>156</v>
      </c>
      <c r="G104" s="59" t="s">
        <v>38</v>
      </c>
      <c r="H104" s="37" t="s">
        <v>161</v>
      </c>
      <c r="I104" s="59" t="s">
        <v>9</v>
      </c>
      <c r="J104" s="10" t="str">
        <f aca="true" t="shared" si="4" ref="J104:J112">IF(OR(G104="TR",G104="TRO"),"B","A")</f>
        <v>A</v>
      </c>
      <c r="K104" s="11">
        <f ca="1">VLOOKUP(F104,OFFSET(Hodnoc!$A$1:$C$23,0,IF(I104="Hory",0,IF(I104="Ledy",3,IF(I104="Písek",6,IF(I104="Skalky",9,IF(I104="Boulder",12,"chyba")))))),IF(J104="A",2,3),0)*VLOOKUP(G104,Hodnoc!$P$1:$Q$9,2,0)</f>
        <v>19.5</v>
      </c>
    </row>
    <row r="105" spans="1:11" ht="12.75">
      <c r="A105" s="7">
        <v>104</v>
      </c>
      <c r="B105" s="8">
        <v>39282</v>
      </c>
      <c r="C105" s="57" t="s">
        <v>775</v>
      </c>
      <c r="D105" s="8" t="s">
        <v>776</v>
      </c>
      <c r="E105" s="58" t="s">
        <v>778</v>
      </c>
      <c r="F105" s="65">
        <v>5</v>
      </c>
      <c r="G105" s="59" t="s">
        <v>470</v>
      </c>
      <c r="H105" s="37" t="s">
        <v>161</v>
      </c>
      <c r="I105" s="59" t="s">
        <v>9</v>
      </c>
      <c r="J105" s="10" t="str">
        <f t="shared" si="4"/>
        <v>A</v>
      </c>
      <c r="K105" s="11">
        <f ca="1">VLOOKUP(F105,OFFSET(Hodnoc!$A$1:$C$23,0,IF(I105="Hory",0,IF(I105="Ledy",3,IF(I105="Písek",6,IF(I105="Skalky",9,IF(I105="Boulder",12,"chyba")))))),IF(J105="A",2,3),0)*VLOOKUP(G105,Hodnoc!$P$1:$Q$9,2,0)</f>
        <v>16.5</v>
      </c>
    </row>
    <row r="106" spans="1:11" ht="12.75">
      <c r="A106" s="7">
        <v>105</v>
      </c>
      <c r="B106" s="8">
        <v>39282</v>
      </c>
      <c r="C106" s="57" t="s">
        <v>775</v>
      </c>
      <c r="D106" s="8" t="s">
        <v>776</v>
      </c>
      <c r="E106" s="58" t="s">
        <v>779</v>
      </c>
      <c r="F106" s="65">
        <v>6</v>
      </c>
      <c r="G106" s="59" t="s">
        <v>470</v>
      </c>
      <c r="H106" s="37" t="s">
        <v>161</v>
      </c>
      <c r="I106" s="59" t="s">
        <v>9</v>
      </c>
      <c r="J106" s="10" t="str">
        <f t="shared" si="4"/>
        <v>A</v>
      </c>
      <c r="K106" s="11">
        <f ca="1">VLOOKUP(F106,OFFSET(Hodnoc!$A$1:$C$23,0,IF(I106="Hory",0,IF(I106="Ledy",3,IF(I106="Písek",6,IF(I106="Skalky",9,IF(I106="Boulder",12,"chyba")))))),IF(J106="A",2,3),0)*VLOOKUP(G106,Hodnoc!$P$1:$Q$9,2,0)</f>
        <v>27</v>
      </c>
    </row>
    <row r="107" spans="1:11" ht="12.75">
      <c r="A107" s="7">
        <v>106</v>
      </c>
      <c r="B107" s="8">
        <v>39282</v>
      </c>
      <c r="C107" s="57" t="s">
        <v>775</v>
      </c>
      <c r="D107" s="8" t="s">
        <v>776</v>
      </c>
      <c r="E107" s="58" t="s">
        <v>780</v>
      </c>
      <c r="F107" s="65">
        <v>5</v>
      </c>
      <c r="G107" s="59" t="s">
        <v>470</v>
      </c>
      <c r="H107" s="37" t="s">
        <v>161</v>
      </c>
      <c r="I107" s="59" t="s">
        <v>9</v>
      </c>
      <c r="J107" s="10" t="str">
        <f t="shared" si="4"/>
        <v>A</v>
      </c>
      <c r="K107" s="11">
        <f ca="1">VLOOKUP(F107,OFFSET(Hodnoc!$A$1:$C$23,0,IF(I107="Hory",0,IF(I107="Ledy",3,IF(I107="Písek",6,IF(I107="Skalky",9,IF(I107="Boulder",12,"chyba")))))),IF(J107="A",2,3),0)*VLOOKUP(G107,Hodnoc!$P$1:$Q$9,2,0)</f>
        <v>16.5</v>
      </c>
    </row>
    <row r="108" spans="1:11" ht="12.75">
      <c r="A108" s="7">
        <v>107</v>
      </c>
      <c r="B108" s="8">
        <v>39282</v>
      </c>
      <c r="C108" s="57" t="s">
        <v>775</v>
      </c>
      <c r="D108" s="8" t="s">
        <v>776</v>
      </c>
      <c r="E108" s="58" t="s">
        <v>781</v>
      </c>
      <c r="F108" s="65">
        <v>7</v>
      </c>
      <c r="G108" s="59" t="s">
        <v>38</v>
      </c>
      <c r="H108" s="37" t="s">
        <v>161</v>
      </c>
      <c r="I108" s="59" t="s">
        <v>9</v>
      </c>
      <c r="J108" s="10" t="str">
        <f t="shared" si="4"/>
        <v>A</v>
      </c>
      <c r="K108" s="11">
        <f ca="1">VLOOKUP(F108,OFFSET(Hodnoc!$A$1:$C$23,0,IF(I108="Hory",0,IF(I108="Ledy",3,IF(I108="Písek",6,IF(I108="Skalky",9,IF(I108="Boulder",12,"chyba")))))),IF(J108="A",2,3),0)*VLOOKUP(G108,Hodnoc!$P$1:$Q$9,2,0)</f>
        <v>43.5</v>
      </c>
    </row>
    <row r="109" spans="1:11" ht="12.75">
      <c r="A109" s="7">
        <v>108</v>
      </c>
      <c r="B109" s="8">
        <v>39290</v>
      </c>
      <c r="C109" s="57" t="s">
        <v>782</v>
      </c>
      <c r="D109" s="8"/>
      <c r="E109" s="58" t="s">
        <v>783</v>
      </c>
      <c r="F109" s="65">
        <v>6</v>
      </c>
      <c r="G109" s="59" t="s">
        <v>38</v>
      </c>
      <c r="H109" s="37" t="s">
        <v>161</v>
      </c>
      <c r="I109" s="59" t="s">
        <v>9</v>
      </c>
      <c r="J109" s="10" t="str">
        <f t="shared" si="4"/>
        <v>A</v>
      </c>
      <c r="K109" s="11">
        <f ca="1">VLOOKUP(F109,OFFSET(Hodnoc!$A$1:$C$23,0,IF(I109="Hory",0,IF(I109="Ledy",3,IF(I109="Písek",6,IF(I109="Skalky",9,IF(I109="Boulder",12,"chyba")))))),IF(J109="A",2,3),0)*VLOOKUP(G109,Hodnoc!$P$1:$Q$9,2,0)</f>
        <v>27</v>
      </c>
    </row>
    <row r="110" spans="1:11" ht="12.75">
      <c r="A110" s="7">
        <v>109</v>
      </c>
      <c r="B110" s="8">
        <v>39290</v>
      </c>
      <c r="C110" s="57" t="s">
        <v>782</v>
      </c>
      <c r="D110" s="8"/>
      <c r="E110" s="58" t="s">
        <v>784</v>
      </c>
      <c r="F110" s="65">
        <v>6</v>
      </c>
      <c r="G110" s="59" t="s">
        <v>38</v>
      </c>
      <c r="H110" s="37" t="s">
        <v>161</v>
      </c>
      <c r="I110" s="59" t="s">
        <v>9</v>
      </c>
      <c r="J110" s="10" t="str">
        <f t="shared" si="4"/>
        <v>A</v>
      </c>
      <c r="K110" s="11">
        <f ca="1">VLOOKUP(F110,OFFSET(Hodnoc!$A$1:$C$23,0,IF(I110="Hory",0,IF(I110="Ledy",3,IF(I110="Písek",6,IF(I110="Skalky",9,IF(I110="Boulder",12,"chyba")))))),IF(J110="A",2,3),0)*VLOOKUP(G110,Hodnoc!$P$1:$Q$9,2,0)</f>
        <v>27</v>
      </c>
    </row>
    <row r="111" spans="1:11" ht="12.75">
      <c r="A111" s="7">
        <v>110</v>
      </c>
      <c r="B111" s="8">
        <v>39290</v>
      </c>
      <c r="C111" s="57" t="s">
        <v>782</v>
      </c>
      <c r="D111" s="8"/>
      <c r="E111" s="58" t="s">
        <v>785</v>
      </c>
      <c r="F111" s="3" t="s">
        <v>147</v>
      </c>
      <c r="G111" s="59" t="s">
        <v>39</v>
      </c>
      <c r="H111" s="37" t="s">
        <v>161</v>
      </c>
      <c r="I111" s="59" t="s">
        <v>9</v>
      </c>
      <c r="J111" s="10" t="str">
        <f t="shared" si="4"/>
        <v>A</v>
      </c>
      <c r="K111" s="11">
        <f ca="1">VLOOKUP(F111,OFFSET(Hodnoc!$A$1:$C$23,0,IF(I111="Hory",0,IF(I111="Ledy",3,IF(I111="Písek",6,IF(I111="Skalky",9,IF(I111="Boulder",12,"chyba")))))),IF(J111="A",2,3),0)*VLOOKUP(G111,Hodnoc!$P$1:$Q$9,2,0)</f>
        <v>49.5</v>
      </c>
    </row>
    <row r="112" spans="1:11" ht="12.75">
      <c r="A112" s="7">
        <v>111</v>
      </c>
      <c r="B112" s="8">
        <v>39290</v>
      </c>
      <c r="C112" s="57" t="s">
        <v>782</v>
      </c>
      <c r="D112" s="8"/>
      <c r="E112" s="58" t="s">
        <v>786</v>
      </c>
      <c r="F112" s="65" t="s">
        <v>146</v>
      </c>
      <c r="G112" s="59" t="s">
        <v>85</v>
      </c>
      <c r="H112" s="37" t="s">
        <v>161</v>
      </c>
      <c r="I112" s="59" t="s">
        <v>9</v>
      </c>
      <c r="J112" s="10" t="str">
        <f t="shared" si="4"/>
        <v>A</v>
      </c>
      <c r="K112" s="11">
        <f ca="1">VLOOKUP(F112,OFFSET(Hodnoc!$A$1:$C$23,0,IF(I112="Hory",0,IF(I112="Ledy",3,IF(I112="Písek",6,IF(I112="Skalky",9,IF(I112="Boulder",12,"chyba")))))),IF(J112="A",2,3),0)*VLOOKUP(G112,Hodnoc!$P$1:$Q$9,2,0)</f>
        <v>38</v>
      </c>
    </row>
    <row r="113" spans="1:11" ht="12.75">
      <c r="A113" s="7">
        <v>112</v>
      </c>
      <c r="B113" s="8">
        <v>39298</v>
      </c>
      <c r="C113" s="57" t="s">
        <v>793</v>
      </c>
      <c r="D113" s="8" t="s">
        <v>794</v>
      </c>
      <c r="E113" s="58" t="s">
        <v>795</v>
      </c>
      <c r="F113" s="65">
        <v>6</v>
      </c>
      <c r="G113" s="59" t="s">
        <v>39</v>
      </c>
      <c r="H113" s="37" t="s">
        <v>161</v>
      </c>
      <c r="I113" s="59" t="s">
        <v>9</v>
      </c>
      <c r="J113" s="10" t="str">
        <f aca="true" t="shared" si="5" ref="J113:J119">IF(OR(G113="TR",G113="TRO"),"B","A")</f>
        <v>A</v>
      </c>
      <c r="K113" s="11">
        <f ca="1">VLOOKUP(F113,OFFSET(Hodnoc!$A$1:$C$23,0,IF(I113="Hory",0,IF(I113="Ledy",3,IF(I113="Písek",6,IF(I113="Skalky",9,IF(I113="Boulder",12,"chyba")))))),IF(J113="A",2,3),0)*VLOOKUP(G113,Hodnoc!$P$1:$Q$9,2,0)</f>
        <v>27</v>
      </c>
    </row>
    <row r="114" spans="1:11" ht="12.75">
      <c r="A114" s="7">
        <v>113</v>
      </c>
      <c r="B114" s="8">
        <v>39298</v>
      </c>
      <c r="C114" s="57" t="s">
        <v>793</v>
      </c>
      <c r="D114" s="8" t="s">
        <v>794</v>
      </c>
      <c r="E114" s="58" t="s">
        <v>796</v>
      </c>
      <c r="F114" s="65">
        <v>6</v>
      </c>
      <c r="G114" s="59" t="s">
        <v>39</v>
      </c>
      <c r="H114" s="37" t="s">
        <v>161</v>
      </c>
      <c r="I114" s="59" t="s">
        <v>9</v>
      </c>
      <c r="J114" s="10" t="str">
        <f t="shared" si="5"/>
        <v>A</v>
      </c>
      <c r="K114" s="11">
        <f ca="1">VLOOKUP(F114,OFFSET(Hodnoc!$A$1:$C$23,0,IF(I114="Hory",0,IF(I114="Ledy",3,IF(I114="Písek",6,IF(I114="Skalky",9,IF(I114="Boulder",12,"chyba")))))),IF(J114="A",2,3),0)*VLOOKUP(G114,Hodnoc!$P$1:$Q$9,2,0)</f>
        <v>27</v>
      </c>
    </row>
    <row r="115" spans="1:11" ht="12.75">
      <c r="A115" s="7">
        <v>114</v>
      </c>
      <c r="B115" s="8">
        <v>39298</v>
      </c>
      <c r="C115" s="57" t="s">
        <v>793</v>
      </c>
      <c r="D115" s="8" t="s">
        <v>794</v>
      </c>
      <c r="E115" s="58" t="s">
        <v>794</v>
      </c>
      <c r="F115" s="65" t="s">
        <v>147</v>
      </c>
      <c r="G115" s="59" t="s">
        <v>39</v>
      </c>
      <c r="H115" s="37" t="s">
        <v>161</v>
      </c>
      <c r="I115" s="59" t="s">
        <v>9</v>
      </c>
      <c r="J115" s="10" t="str">
        <f t="shared" si="5"/>
        <v>A</v>
      </c>
      <c r="K115" s="11">
        <f ca="1">VLOOKUP(F115,OFFSET(Hodnoc!$A$1:$C$23,0,IF(I115="Hory",0,IF(I115="Ledy",3,IF(I115="Písek",6,IF(I115="Skalky",9,IF(I115="Boulder",12,"chyba")))))),IF(J115="A",2,3),0)*VLOOKUP(G115,Hodnoc!$P$1:$Q$9,2,0)</f>
        <v>49.5</v>
      </c>
    </row>
    <row r="116" spans="1:11" ht="12.75">
      <c r="A116" s="7">
        <v>115</v>
      </c>
      <c r="B116" s="8">
        <v>39298</v>
      </c>
      <c r="C116" s="57" t="s">
        <v>793</v>
      </c>
      <c r="D116" s="8" t="s">
        <v>794</v>
      </c>
      <c r="E116" s="58" t="s">
        <v>797</v>
      </c>
      <c r="F116" s="65" t="s">
        <v>158</v>
      </c>
      <c r="G116" s="59" t="s">
        <v>39</v>
      </c>
      <c r="H116" s="37" t="s">
        <v>161</v>
      </c>
      <c r="I116" s="59" t="s">
        <v>9</v>
      </c>
      <c r="J116" s="10" t="str">
        <f t="shared" si="5"/>
        <v>A</v>
      </c>
      <c r="K116" s="11">
        <f ca="1">VLOOKUP(F116,OFFSET(Hodnoc!$A$1:$C$23,0,IF(I116="Hory",0,IF(I116="Ledy",3,IF(I116="Písek",6,IF(I116="Skalky",9,IF(I116="Boulder",12,"chyba")))))),IF(J116="A",2,3),0)*VLOOKUP(G116,Hodnoc!$P$1:$Q$9,2,0)</f>
        <v>31.5</v>
      </c>
    </row>
    <row r="117" spans="1:11" ht="12.75">
      <c r="A117" s="7">
        <v>116</v>
      </c>
      <c r="B117" s="8">
        <v>39299</v>
      </c>
      <c r="C117" s="57" t="s">
        <v>793</v>
      </c>
      <c r="D117" s="8" t="s">
        <v>798</v>
      </c>
      <c r="E117" s="58" t="s">
        <v>799</v>
      </c>
      <c r="F117" s="65" t="s">
        <v>158</v>
      </c>
      <c r="G117" s="59" t="s">
        <v>40</v>
      </c>
      <c r="H117" s="37" t="s">
        <v>161</v>
      </c>
      <c r="I117" s="59" t="s">
        <v>9</v>
      </c>
      <c r="J117" s="10" t="str">
        <f t="shared" si="5"/>
        <v>A</v>
      </c>
      <c r="K117" s="11">
        <f ca="1">VLOOKUP(F117,OFFSET(Hodnoc!$A$1:$C$23,0,IF(I117="Hory",0,IF(I117="Ledy",3,IF(I117="Písek",6,IF(I117="Skalky",9,IF(I117="Boulder",12,"chyba")))))),IF(J117="A",2,3),0)*VLOOKUP(G117,Hodnoc!$P$1:$Q$9,2,0)</f>
        <v>31.5</v>
      </c>
    </row>
    <row r="118" spans="1:11" ht="12.75">
      <c r="A118" s="7">
        <v>117</v>
      </c>
      <c r="B118" s="8">
        <v>39299</v>
      </c>
      <c r="C118" s="57" t="s">
        <v>793</v>
      </c>
      <c r="D118" s="8" t="s">
        <v>798</v>
      </c>
      <c r="E118" s="58" t="s">
        <v>800</v>
      </c>
      <c r="F118" s="65" t="s">
        <v>158</v>
      </c>
      <c r="G118" s="59" t="s">
        <v>40</v>
      </c>
      <c r="H118" s="37" t="s">
        <v>161</v>
      </c>
      <c r="I118" s="59" t="s">
        <v>9</v>
      </c>
      <c r="J118" s="10" t="str">
        <f t="shared" si="5"/>
        <v>A</v>
      </c>
      <c r="K118" s="11">
        <f ca="1">VLOOKUP(F118,OFFSET(Hodnoc!$A$1:$C$23,0,IF(I118="Hory",0,IF(I118="Ledy",3,IF(I118="Písek",6,IF(I118="Skalky",9,IF(I118="Boulder",12,"chyba")))))),IF(J118="A",2,3),0)*VLOOKUP(G118,Hodnoc!$P$1:$Q$9,2,0)</f>
        <v>31.5</v>
      </c>
    </row>
    <row r="119" spans="1:11" ht="12.75">
      <c r="A119" s="7">
        <v>118</v>
      </c>
      <c r="B119" s="8">
        <v>39299</v>
      </c>
      <c r="C119" s="57" t="s">
        <v>793</v>
      </c>
      <c r="D119" s="8" t="s">
        <v>798</v>
      </c>
      <c r="E119" s="58" t="s">
        <v>801</v>
      </c>
      <c r="F119" s="65" t="s">
        <v>149</v>
      </c>
      <c r="G119" s="59" t="s">
        <v>85</v>
      </c>
      <c r="H119" s="37" t="s">
        <v>161</v>
      </c>
      <c r="I119" s="59" t="s">
        <v>9</v>
      </c>
      <c r="J119" s="10" t="str">
        <f t="shared" si="5"/>
        <v>A</v>
      </c>
      <c r="K119" s="11">
        <f ca="1">VLOOKUP(F119,OFFSET(Hodnoc!$A$1:$C$23,0,IF(I119="Hory",0,IF(I119="Ledy",3,IF(I119="Písek",6,IF(I119="Skalky",9,IF(I119="Boulder",12,"chyba")))))),IF(J119="A",2,3),0)*VLOOKUP(G119,Hodnoc!$P$1:$Q$9,2,0)</f>
        <v>48</v>
      </c>
    </row>
  </sheetData>
  <sheetProtection autoFilter="0"/>
  <conditionalFormatting sqref="H2:H119">
    <cfRule type="cellIs" priority="1" dxfId="0" operator="equal" stopIfTrue="1">
      <formula>"Honza"</formula>
    </cfRule>
    <cfRule type="cellIs" priority="2" dxfId="1" operator="equal" stopIfTrue="1">
      <formula>"Zyký"</formula>
    </cfRule>
    <cfRule type="cellIs" priority="3" dxfId="2" operator="equal" stopIfTrue="1">
      <formula>"Péťa"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Q24"/>
  <sheetViews>
    <sheetView workbookViewId="0" topLeftCell="A1">
      <selection activeCell="N24" sqref="N24"/>
    </sheetView>
  </sheetViews>
  <sheetFormatPr defaultColWidth="9.140625" defaultRowHeight="12.75"/>
  <cols>
    <col min="1" max="1" width="6.57421875" style="0" bestFit="1" customWidth="1"/>
    <col min="2" max="3" width="3.00390625" style="0" bestFit="1" customWidth="1"/>
    <col min="4" max="4" width="6.57421875" style="0" bestFit="1" customWidth="1"/>
    <col min="5" max="6" width="3.00390625" style="0" bestFit="1" customWidth="1"/>
    <col min="7" max="7" width="6.57421875" style="0" bestFit="1" customWidth="1"/>
    <col min="8" max="9" width="3.00390625" style="0" bestFit="1" customWidth="1"/>
    <col min="10" max="10" width="6.57421875" style="0" bestFit="1" customWidth="1"/>
    <col min="11" max="12" width="3.00390625" style="0" bestFit="1" customWidth="1"/>
    <col min="13" max="13" width="6.57421875" style="0" bestFit="1" customWidth="1"/>
    <col min="14" max="14" width="3.00390625" style="0" bestFit="1" customWidth="1"/>
    <col min="15" max="15" width="9.00390625" style="0" customWidth="1"/>
    <col min="16" max="16" width="5.140625" style="0" bestFit="1" customWidth="1"/>
    <col min="17" max="17" width="4.00390625" style="0" bestFit="1" customWidth="1"/>
    <col min="18" max="16384" width="9.00390625" style="0" customWidth="1"/>
  </cols>
  <sheetData>
    <row r="1" spans="1:17" ht="12.75">
      <c r="A1" s="82" t="s">
        <v>7</v>
      </c>
      <c r="B1" s="82"/>
      <c r="C1" s="82"/>
      <c r="D1" s="82" t="s">
        <v>8</v>
      </c>
      <c r="E1" s="82"/>
      <c r="F1" s="82"/>
      <c r="G1" s="82" t="s">
        <v>401</v>
      </c>
      <c r="H1" s="82"/>
      <c r="I1" s="82"/>
      <c r="J1" s="82" t="s">
        <v>9</v>
      </c>
      <c r="K1" s="82"/>
      <c r="L1" s="82"/>
      <c r="M1" s="82" t="s">
        <v>134</v>
      </c>
      <c r="N1" s="82"/>
      <c r="P1" s="2" t="s">
        <v>37</v>
      </c>
      <c r="Q1" s="2" t="s">
        <v>41</v>
      </c>
    </row>
    <row r="2" spans="1:17" ht="12.75">
      <c r="A2" s="2" t="s">
        <v>10</v>
      </c>
      <c r="B2" s="2" t="s">
        <v>11</v>
      </c>
      <c r="C2" s="2" t="s">
        <v>12</v>
      </c>
      <c r="D2" s="2" t="s">
        <v>10</v>
      </c>
      <c r="E2" s="2" t="s">
        <v>11</v>
      </c>
      <c r="F2" s="2" t="s">
        <v>12</v>
      </c>
      <c r="G2" s="2" t="s">
        <v>10</v>
      </c>
      <c r="H2" s="2" t="s">
        <v>11</v>
      </c>
      <c r="I2" s="2" t="s">
        <v>12</v>
      </c>
      <c r="J2" s="2" t="s">
        <v>10</v>
      </c>
      <c r="K2" s="2" t="s">
        <v>11</v>
      </c>
      <c r="L2" s="2" t="s">
        <v>12</v>
      </c>
      <c r="M2" s="2" t="s">
        <v>10</v>
      </c>
      <c r="N2" s="2" t="s">
        <v>11</v>
      </c>
      <c r="P2" s="2" t="s">
        <v>38</v>
      </c>
      <c r="Q2" s="1">
        <v>1.5</v>
      </c>
    </row>
    <row r="3" spans="1:17" ht="12.75">
      <c r="A3" s="15">
        <v>3</v>
      </c>
      <c r="B3" s="1">
        <v>5</v>
      </c>
      <c r="C3" s="1">
        <v>3</v>
      </c>
      <c r="D3" s="1" t="s">
        <v>13</v>
      </c>
      <c r="E3" s="1">
        <v>3</v>
      </c>
      <c r="F3" s="1">
        <v>2</v>
      </c>
      <c r="G3" s="1" t="s">
        <v>14</v>
      </c>
      <c r="H3" s="1">
        <v>5</v>
      </c>
      <c r="I3" s="1">
        <v>2</v>
      </c>
      <c r="J3" s="15">
        <v>3</v>
      </c>
      <c r="K3" s="1">
        <v>3</v>
      </c>
      <c r="L3" s="1">
        <v>1</v>
      </c>
      <c r="M3" s="3">
        <v>3</v>
      </c>
      <c r="N3" s="1">
        <v>3</v>
      </c>
      <c r="P3" s="2" t="s">
        <v>239</v>
      </c>
      <c r="Q3" s="1">
        <v>1.5</v>
      </c>
    </row>
    <row r="4" spans="1:17" ht="12.75">
      <c r="A4" s="15" t="s">
        <v>153</v>
      </c>
      <c r="B4" s="1">
        <v>6</v>
      </c>
      <c r="C4" s="1">
        <v>3</v>
      </c>
      <c r="D4" s="1" t="s">
        <v>15</v>
      </c>
      <c r="E4" s="1">
        <v>4</v>
      </c>
      <c r="F4" s="1">
        <v>2</v>
      </c>
      <c r="G4" s="1" t="s">
        <v>16</v>
      </c>
      <c r="H4" s="1">
        <v>7</v>
      </c>
      <c r="I4" s="1">
        <v>3</v>
      </c>
      <c r="J4" s="15" t="s">
        <v>153</v>
      </c>
      <c r="K4" s="1">
        <v>4</v>
      </c>
      <c r="L4" s="1">
        <v>2</v>
      </c>
      <c r="M4" s="3" t="s">
        <v>154</v>
      </c>
      <c r="N4" s="1">
        <v>4</v>
      </c>
      <c r="P4" s="2" t="s">
        <v>39</v>
      </c>
      <c r="Q4" s="1">
        <v>1.5</v>
      </c>
    </row>
    <row r="5" spans="1:17" ht="12.75">
      <c r="A5" s="16" t="s">
        <v>154</v>
      </c>
      <c r="B5" s="1">
        <v>7</v>
      </c>
      <c r="C5" s="1">
        <v>3</v>
      </c>
      <c r="D5" s="1" t="s">
        <v>17</v>
      </c>
      <c r="E5" s="1">
        <v>6</v>
      </c>
      <c r="F5" s="1">
        <v>3</v>
      </c>
      <c r="G5" s="1" t="s">
        <v>18</v>
      </c>
      <c r="H5" s="1">
        <v>10</v>
      </c>
      <c r="I5" s="1">
        <v>4</v>
      </c>
      <c r="J5" s="16" t="s">
        <v>154</v>
      </c>
      <c r="K5" s="1">
        <v>5</v>
      </c>
      <c r="L5" s="1">
        <v>2</v>
      </c>
      <c r="M5" s="5">
        <v>4</v>
      </c>
      <c r="N5" s="1">
        <v>6</v>
      </c>
      <c r="P5" s="2" t="s">
        <v>40</v>
      </c>
      <c r="Q5" s="1">
        <v>1.5</v>
      </c>
    </row>
    <row r="6" spans="1:17" ht="12.75">
      <c r="A6" s="15">
        <v>4</v>
      </c>
      <c r="B6" s="1">
        <v>8</v>
      </c>
      <c r="C6" s="1">
        <v>4</v>
      </c>
      <c r="D6" s="1" t="s">
        <v>19</v>
      </c>
      <c r="E6" s="1">
        <v>8</v>
      </c>
      <c r="F6" s="1">
        <v>4</v>
      </c>
      <c r="G6" s="1" t="s">
        <v>20</v>
      </c>
      <c r="H6" s="1">
        <v>15</v>
      </c>
      <c r="I6" s="1">
        <v>7</v>
      </c>
      <c r="J6" s="15">
        <v>4</v>
      </c>
      <c r="K6" s="1">
        <v>6</v>
      </c>
      <c r="L6" s="1">
        <v>3</v>
      </c>
      <c r="M6" s="3" t="s">
        <v>124</v>
      </c>
      <c r="N6" s="1">
        <v>8</v>
      </c>
      <c r="P6" s="2" t="s">
        <v>5</v>
      </c>
      <c r="Q6" s="1">
        <v>1.3</v>
      </c>
    </row>
    <row r="7" spans="1:17" ht="12.75">
      <c r="A7" s="15" t="s">
        <v>124</v>
      </c>
      <c r="B7" s="1">
        <v>11</v>
      </c>
      <c r="C7" s="1">
        <v>5</v>
      </c>
      <c r="D7" s="1" t="s">
        <v>21</v>
      </c>
      <c r="E7" s="1">
        <v>10</v>
      </c>
      <c r="F7" s="1">
        <v>5</v>
      </c>
      <c r="G7" s="1" t="s">
        <v>22</v>
      </c>
      <c r="H7" s="1">
        <v>20</v>
      </c>
      <c r="I7" s="1">
        <v>9</v>
      </c>
      <c r="J7" s="15" t="s">
        <v>124</v>
      </c>
      <c r="K7" s="1">
        <v>8</v>
      </c>
      <c r="L7" s="1">
        <v>4</v>
      </c>
      <c r="M7" s="5" t="s">
        <v>123</v>
      </c>
      <c r="N7" s="1">
        <v>12</v>
      </c>
      <c r="P7" s="2" t="s">
        <v>257</v>
      </c>
      <c r="Q7" s="1">
        <v>1</v>
      </c>
    </row>
    <row r="8" spans="1:17" ht="12.75">
      <c r="A8" s="16" t="s">
        <v>155</v>
      </c>
      <c r="B8" s="1">
        <v>13</v>
      </c>
      <c r="C8" s="1">
        <v>6</v>
      </c>
      <c r="D8" s="1" t="s">
        <v>23</v>
      </c>
      <c r="E8" s="1">
        <v>13</v>
      </c>
      <c r="F8" s="1">
        <v>6</v>
      </c>
      <c r="G8" s="1" t="s">
        <v>24</v>
      </c>
      <c r="H8" s="1">
        <v>26</v>
      </c>
      <c r="I8" s="1">
        <v>12</v>
      </c>
      <c r="J8" s="16" t="s">
        <v>155</v>
      </c>
      <c r="K8" s="1">
        <v>9</v>
      </c>
      <c r="L8" s="1">
        <v>4</v>
      </c>
      <c r="M8" s="3" t="s">
        <v>126</v>
      </c>
      <c r="N8" s="1">
        <v>16</v>
      </c>
      <c r="P8" s="2" t="s">
        <v>85</v>
      </c>
      <c r="Q8" s="1">
        <v>1</v>
      </c>
    </row>
    <row r="9" spans="1:17" ht="12.75">
      <c r="A9" s="15">
        <v>5</v>
      </c>
      <c r="B9" s="1">
        <v>17</v>
      </c>
      <c r="C9" s="1">
        <v>8</v>
      </c>
      <c r="D9" s="1" t="s">
        <v>25</v>
      </c>
      <c r="E9" s="1">
        <v>17</v>
      </c>
      <c r="F9" s="1">
        <v>8</v>
      </c>
      <c r="G9" s="1" t="s">
        <v>26</v>
      </c>
      <c r="H9" s="1">
        <v>34</v>
      </c>
      <c r="I9" s="1">
        <v>16</v>
      </c>
      <c r="J9" s="15">
        <v>5</v>
      </c>
      <c r="K9" s="1">
        <v>11</v>
      </c>
      <c r="L9" s="1">
        <v>5</v>
      </c>
      <c r="M9" s="5" t="s">
        <v>130</v>
      </c>
      <c r="N9" s="1">
        <v>20</v>
      </c>
      <c r="P9" s="2" t="s">
        <v>132</v>
      </c>
      <c r="Q9" s="14">
        <v>1</v>
      </c>
    </row>
    <row r="10" spans="1:14" ht="12.75">
      <c r="A10" s="15" t="s">
        <v>156</v>
      </c>
      <c r="B10" s="1">
        <v>21</v>
      </c>
      <c r="C10" s="1">
        <v>10</v>
      </c>
      <c r="D10" s="1" t="s">
        <v>27</v>
      </c>
      <c r="E10" s="1">
        <v>22</v>
      </c>
      <c r="F10" s="1">
        <v>10</v>
      </c>
      <c r="G10" s="1" t="s">
        <v>28</v>
      </c>
      <c r="H10" s="1">
        <v>42</v>
      </c>
      <c r="I10" s="1">
        <v>20</v>
      </c>
      <c r="J10" s="15" t="s">
        <v>156</v>
      </c>
      <c r="K10" s="1">
        <v>13</v>
      </c>
      <c r="L10" s="1">
        <v>6</v>
      </c>
      <c r="M10" s="3" t="s">
        <v>122</v>
      </c>
      <c r="N10" s="1">
        <v>24</v>
      </c>
    </row>
    <row r="11" spans="1:14" ht="12.75">
      <c r="A11" s="16" t="s">
        <v>157</v>
      </c>
      <c r="B11" s="1">
        <v>25</v>
      </c>
      <c r="C11" s="1">
        <v>12</v>
      </c>
      <c r="D11" s="1" t="s">
        <v>29</v>
      </c>
      <c r="E11" s="1">
        <v>27</v>
      </c>
      <c r="F11" s="1">
        <v>12</v>
      </c>
      <c r="G11" s="1" t="s">
        <v>30</v>
      </c>
      <c r="H11" s="1">
        <v>51</v>
      </c>
      <c r="I11" s="1">
        <v>25</v>
      </c>
      <c r="J11" s="16" t="s">
        <v>157</v>
      </c>
      <c r="K11" s="1">
        <v>16</v>
      </c>
      <c r="L11" s="1">
        <v>7</v>
      </c>
      <c r="M11" s="5" t="s">
        <v>125</v>
      </c>
      <c r="N11" s="1">
        <v>26</v>
      </c>
    </row>
    <row r="12" spans="1:14" ht="12.75">
      <c r="A12" s="15">
        <v>6</v>
      </c>
      <c r="B12" s="1">
        <v>29</v>
      </c>
      <c r="C12" s="1">
        <v>14</v>
      </c>
      <c r="D12" s="1" t="s">
        <v>31</v>
      </c>
      <c r="E12" s="1">
        <v>34</v>
      </c>
      <c r="F12" s="1">
        <v>16</v>
      </c>
      <c r="G12" s="1" t="s">
        <v>32</v>
      </c>
      <c r="H12" s="1">
        <v>61</v>
      </c>
      <c r="I12" s="1">
        <v>30</v>
      </c>
      <c r="J12" s="15">
        <v>6</v>
      </c>
      <c r="K12" s="1">
        <v>18</v>
      </c>
      <c r="L12" s="1">
        <v>8</v>
      </c>
      <c r="M12" s="3" t="s">
        <v>129</v>
      </c>
      <c r="N12" s="1">
        <v>30</v>
      </c>
    </row>
    <row r="13" spans="1:14" ht="12.75">
      <c r="A13" s="15" t="s">
        <v>158</v>
      </c>
      <c r="B13" s="1">
        <v>34</v>
      </c>
      <c r="C13" s="1">
        <v>16</v>
      </c>
      <c r="D13" s="1" t="s">
        <v>33</v>
      </c>
      <c r="E13" s="1">
        <v>42</v>
      </c>
      <c r="F13" s="1">
        <v>20</v>
      </c>
      <c r="G13" s="1" t="s">
        <v>34</v>
      </c>
      <c r="H13" s="1">
        <v>73</v>
      </c>
      <c r="I13" s="1">
        <v>35</v>
      </c>
      <c r="J13" s="15" t="s">
        <v>158</v>
      </c>
      <c r="K13" s="1">
        <v>21</v>
      </c>
      <c r="L13" s="1">
        <v>10</v>
      </c>
      <c r="M13" s="5" t="s">
        <v>128</v>
      </c>
      <c r="N13" s="1">
        <v>33</v>
      </c>
    </row>
    <row r="14" spans="1:14" ht="12.75">
      <c r="A14" s="16" t="s">
        <v>159</v>
      </c>
      <c r="B14" s="1">
        <v>38</v>
      </c>
      <c r="C14" s="1">
        <v>18</v>
      </c>
      <c r="D14" s="1"/>
      <c r="E14" s="1"/>
      <c r="F14" s="1"/>
      <c r="G14" s="1"/>
      <c r="H14" s="1"/>
      <c r="I14" s="1"/>
      <c r="J14" s="16" t="s">
        <v>159</v>
      </c>
      <c r="K14" s="1">
        <v>25</v>
      </c>
      <c r="L14" s="1">
        <v>12</v>
      </c>
      <c r="M14" s="3" t="s">
        <v>162</v>
      </c>
      <c r="N14" s="1">
        <v>38</v>
      </c>
    </row>
    <row r="15" spans="1:14" ht="12.75">
      <c r="A15" s="15">
        <v>7</v>
      </c>
      <c r="B15" s="1">
        <v>43</v>
      </c>
      <c r="C15" s="1">
        <v>21</v>
      </c>
      <c r="D15" s="1"/>
      <c r="E15" s="1"/>
      <c r="F15" s="1"/>
      <c r="G15" s="1"/>
      <c r="H15" s="1"/>
      <c r="I15" s="1"/>
      <c r="J15" s="15">
        <v>7</v>
      </c>
      <c r="K15" s="1">
        <v>29</v>
      </c>
      <c r="L15" s="1">
        <v>14</v>
      </c>
      <c r="M15" s="5" t="s">
        <v>127</v>
      </c>
      <c r="N15" s="1">
        <v>42</v>
      </c>
    </row>
    <row r="16" spans="1:14" ht="12.75">
      <c r="A16" s="15" t="s">
        <v>147</v>
      </c>
      <c r="B16" s="1">
        <v>49</v>
      </c>
      <c r="C16" s="1">
        <v>24</v>
      </c>
      <c r="D16" s="1"/>
      <c r="E16" s="1"/>
      <c r="F16" s="1"/>
      <c r="G16" s="1"/>
      <c r="H16" s="1"/>
      <c r="I16" s="1"/>
      <c r="J16" s="15" t="s">
        <v>147</v>
      </c>
      <c r="K16" s="1">
        <v>33</v>
      </c>
      <c r="L16" s="1">
        <v>16</v>
      </c>
      <c r="M16" s="1" t="s">
        <v>131</v>
      </c>
      <c r="N16" s="1">
        <v>48</v>
      </c>
    </row>
    <row r="17" spans="1:14" ht="12.75">
      <c r="A17" s="16" t="s">
        <v>146</v>
      </c>
      <c r="B17" s="1">
        <v>55</v>
      </c>
      <c r="C17" s="1">
        <v>27</v>
      </c>
      <c r="D17" s="1"/>
      <c r="E17" s="1"/>
      <c r="F17" s="1"/>
      <c r="G17" s="1"/>
      <c r="H17" s="1"/>
      <c r="I17" s="1"/>
      <c r="J17" s="16" t="s">
        <v>146</v>
      </c>
      <c r="K17" s="1">
        <v>38</v>
      </c>
      <c r="L17" s="1">
        <v>18</v>
      </c>
      <c r="M17" s="1" t="s">
        <v>163</v>
      </c>
      <c r="N17" s="1">
        <v>52</v>
      </c>
    </row>
    <row r="18" spans="1:14" ht="12.75">
      <c r="A18" s="15">
        <v>8</v>
      </c>
      <c r="B18" s="1">
        <v>61</v>
      </c>
      <c r="C18" s="1">
        <v>30</v>
      </c>
      <c r="D18" s="1"/>
      <c r="E18" s="1"/>
      <c r="F18" s="1"/>
      <c r="G18" s="1"/>
      <c r="H18" s="1"/>
      <c r="I18" s="1"/>
      <c r="J18" s="15">
        <v>8</v>
      </c>
      <c r="K18" s="1">
        <v>43</v>
      </c>
      <c r="L18" s="1">
        <v>21</v>
      </c>
      <c r="M18" s="1" t="s">
        <v>164</v>
      </c>
      <c r="N18" s="1">
        <v>57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5" t="s">
        <v>149</v>
      </c>
      <c r="K19" s="1">
        <v>48</v>
      </c>
      <c r="L19" s="1">
        <v>23</v>
      </c>
      <c r="M19" s="1" t="s">
        <v>165</v>
      </c>
      <c r="N19" s="1">
        <v>63</v>
      </c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7" t="s">
        <v>148</v>
      </c>
      <c r="K20" s="1">
        <v>52</v>
      </c>
      <c r="L20" s="1">
        <v>25</v>
      </c>
      <c r="M20" s="1" t="s">
        <v>166</v>
      </c>
      <c r="N20" s="1">
        <v>69</v>
      </c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5" t="s">
        <v>150</v>
      </c>
      <c r="K21" s="1">
        <v>56</v>
      </c>
      <c r="L21" s="1">
        <v>27</v>
      </c>
      <c r="M21" s="1" t="s">
        <v>167</v>
      </c>
      <c r="N21" s="1">
        <v>75</v>
      </c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5">
        <v>9</v>
      </c>
      <c r="K22" s="1">
        <v>61</v>
      </c>
      <c r="L22" s="1">
        <v>29</v>
      </c>
      <c r="M22" s="1" t="s">
        <v>168</v>
      </c>
      <c r="N22" s="1">
        <v>81</v>
      </c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 t="s">
        <v>1018</v>
      </c>
      <c r="K23" s="1">
        <v>67</v>
      </c>
      <c r="L23" s="1">
        <v>31</v>
      </c>
      <c r="M23" s="1" t="s">
        <v>169</v>
      </c>
      <c r="N23" s="1">
        <v>87</v>
      </c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 t="s">
        <v>170</v>
      </c>
      <c r="N24" s="1">
        <v>95</v>
      </c>
    </row>
  </sheetData>
  <mergeCells count="5">
    <mergeCell ref="M1:N1"/>
    <mergeCell ref="A1:C1"/>
    <mergeCell ref="D1:F1"/>
    <mergeCell ref="G1:I1"/>
    <mergeCell ref="J1:L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P231"/>
  <sheetViews>
    <sheetView workbookViewId="0" topLeftCell="A1">
      <pane ySplit="1" topLeftCell="BM195" activePane="bottomLeft" state="frozen"/>
      <selection pane="topLeft" activeCell="A1" sqref="A1"/>
      <selection pane="bottomLeft" activeCell="L230" sqref="L230"/>
    </sheetView>
  </sheetViews>
  <sheetFormatPr defaultColWidth="9.140625" defaultRowHeight="12.75"/>
  <cols>
    <col min="1" max="1" width="4.00390625" style="0" bestFit="1" customWidth="1"/>
    <col min="2" max="2" width="10.140625" style="0" bestFit="1" customWidth="1"/>
    <col min="3" max="3" width="18.57421875" style="0" bestFit="1" customWidth="1"/>
    <col min="4" max="4" width="17.7109375" style="0" bestFit="1" customWidth="1"/>
    <col min="5" max="5" width="24.00390625" style="0" bestFit="1" customWidth="1"/>
    <col min="6" max="6" width="5.7109375" style="0" bestFit="1" customWidth="1"/>
    <col min="7" max="7" width="4.8515625" style="0" bestFit="1" customWidth="1"/>
    <col min="8" max="8" width="6.421875" style="0" bestFit="1" customWidth="1"/>
    <col min="9" max="9" width="7.28125" style="0" bestFit="1" customWidth="1"/>
    <col min="10" max="10" width="6.8515625" style="0" bestFit="1" customWidth="1"/>
    <col min="11" max="12" width="5.57421875" style="0" bestFit="1" customWidth="1"/>
    <col min="13" max="13" width="4.57421875" style="0" customWidth="1"/>
    <col min="14" max="14" width="4.57421875" style="0" bestFit="1" customWidth="1"/>
    <col min="15" max="15" width="6.57421875" style="0" bestFit="1" customWidth="1"/>
    <col min="16" max="16" width="4.00390625" style="0" bestFit="1" customWidth="1"/>
    <col min="17" max="16384" width="10.421875" style="0" customWidth="1"/>
  </cols>
  <sheetData>
    <row r="1" spans="1:16" ht="12.75">
      <c r="A1" s="6" t="s">
        <v>45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48</v>
      </c>
      <c r="G1" s="6" t="s">
        <v>4</v>
      </c>
      <c r="H1" s="6" t="s">
        <v>56</v>
      </c>
      <c r="I1" s="6" t="s">
        <v>35</v>
      </c>
      <c r="J1" s="6" t="s">
        <v>36</v>
      </c>
      <c r="K1" s="6" t="s">
        <v>6</v>
      </c>
      <c r="L1" s="6" t="s">
        <v>219</v>
      </c>
      <c r="N1" s="6" t="s">
        <v>86</v>
      </c>
      <c r="O1" s="24">
        <f>SUM(K:K)</f>
        <v>5342.3</v>
      </c>
      <c r="P1">
        <f>COUNT(K2:K992)</f>
        <v>230</v>
      </c>
    </row>
    <row r="2" spans="1:12" ht="12.75">
      <c r="A2" s="7">
        <v>1</v>
      </c>
      <c r="B2" s="8">
        <v>39157</v>
      </c>
      <c r="C2" s="8" t="s">
        <v>44</v>
      </c>
      <c r="D2" s="8" t="s">
        <v>43</v>
      </c>
      <c r="E2" s="7" t="s">
        <v>57</v>
      </c>
      <c r="F2" s="9" t="s">
        <v>159</v>
      </c>
      <c r="G2" s="10" t="s">
        <v>39</v>
      </c>
      <c r="H2" s="10" t="s">
        <v>2</v>
      </c>
      <c r="I2" s="10" t="s">
        <v>9</v>
      </c>
      <c r="J2" s="10" t="str">
        <f aca="true" t="shared" si="0" ref="J2:J33">IF(OR(G2="TR",G2="TRO"),"B","A")</f>
        <v>A</v>
      </c>
      <c r="K2" s="11">
        <f ca="1">VLOOKUP(F2,OFFSET(Hodnoc!$A$1:$C$23,0,IF(I2="Hory",0,IF(I2="Ledy",3,IF(I2="Písek",6,IF(I2="Skalky",9,IF(I2="Boulder",12,"chyba")))))),IF(J2="A",2,3),0)*VLOOKUP(G2,Hodnoc!$P$1:$Q$9,2,0)</f>
        <v>37.5</v>
      </c>
      <c r="L2" s="25">
        <f>K2</f>
        <v>37.5</v>
      </c>
    </row>
    <row r="3" spans="1:12" ht="12.75">
      <c r="A3" s="7">
        <v>2</v>
      </c>
      <c r="B3" s="8">
        <v>39157</v>
      </c>
      <c r="C3" s="8" t="s">
        <v>44</v>
      </c>
      <c r="D3" s="8" t="s">
        <v>43</v>
      </c>
      <c r="E3" s="7" t="s">
        <v>49</v>
      </c>
      <c r="F3" s="9" t="s">
        <v>159</v>
      </c>
      <c r="G3" s="10" t="s">
        <v>39</v>
      </c>
      <c r="H3" s="10" t="s">
        <v>2</v>
      </c>
      <c r="I3" s="10" t="s">
        <v>9</v>
      </c>
      <c r="J3" s="10" t="str">
        <f t="shared" si="0"/>
        <v>A</v>
      </c>
      <c r="K3" s="11">
        <f ca="1">VLOOKUP(F3,OFFSET(Hodnoc!$A$1:$C$23,0,IF(I3="Hory",0,IF(I3="Ledy",3,IF(I3="Písek",6,IF(I3="Skalky",9,IF(I3="Boulder",12,"chyba")))))),IF(J3="A",2,3),0)*VLOOKUP(G3,Hodnoc!$P$1:$Q$9,2,0)</f>
        <v>37.5</v>
      </c>
      <c r="L3" s="25">
        <f>L2+K3</f>
        <v>75</v>
      </c>
    </row>
    <row r="4" spans="1:12" ht="12.75">
      <c r="A4" s="7">
        <v>3</v>
      </c>
      <c r="B4" s="8">
        <v>39157</v>
      </c>
      <c r="C4" s="8" t="s">
        <v>44</v>
      </c>
      <c r="D4" s="8" t="s">
        <v>43</v>
      </c>
      <c r="E4" s="7" t="s">
        <v>51</v>
      </c>
      <c r="F4" s="10" t="s">
        <v>149</v>
      </c>
      <c r="G4" s="10" t="s">
        <v>39</v>
      </c>
      <c r="H4" s="10" t="s">
        <v>2</v>
      </c>
      <c r="I4" s="10" t="s">
        <v>9</v>
      </c>
      <c r="J4" s="10" t="str">
        <f t="shared" si="0"/>
        <v>A</v>
      </c>
      <c r="K4" s="11">
        <f ca="1">VLOOKUP(F4,OFFSET(Hodnoc!$A$1:$C$23,0,IF(I4="Hory",0,IF(I4="Ledy",3,IF(I4="Písek",6,IF(I4="Skalky",9,IF(I4="Boulder",12,"chyba")))))),IF(J4="A",2,3),0)*VLOOKUP(G4,Hodnoc!$P$1:$Q$9,2,0)</f>
        <v>72</v>
      </c>
      <c r="L4" s="25">
        <f aca="true" t="shared" si="1" ref="L4:L67">L3+K4</f>
        <v>147</v>
      </c>
    </row>
    <row r="5" spans="1:12" ht="12.75">
      <c r="A5" s="7">
        <v>4</v>
      </c>
      <c r="B5" s="8">
        <v>39157</v>
      </c>
      <c r="C5" s="8" t="s">
        <v>44</v>
      </c>
      <c r="D5" s="8" t="s">
        <v>43</v>
      </c>
      <c r="E5" s="7" t="s">
        <v>52</v>
      </c>
      <c r="F5" s="9" t="s">
        <v>147</v>
      </c>
      <c r="G5" s="10" t="s">
        <v>39</v>
      </c>
      <c r="H5" s="10" t="s">
        <v>2</v>
      </c>
      <c r="I5" s="10" t="s">
        <v>9</v>
      </c>
      <c r="J5" s="10" t="str">
        <f t="shared" si="0"/>
        <v>A</v>
      </c>
      <c r="K5" s="11">
        <f ca="1">VLOOKUP(F5,OFFSET(Hodnoc!$A$1:$C$23,0,IF(I5="Hory",0,IF(I5="Ledy",3,IF(I5="Písek",6,IF(I5="Skalky",9,IF(I5="Boulder",12,"chyba")))))),IF(J5="A",2,3),0)*VLOOKUP(G5,Hodnoc!$P$1:$Q$9,2,0)</f>
        <v>49.5</v>
      </c>
      <c r="L5" s="25">
        <f t="shared" si="1"/>
        <v>196.5</v>
      </c>
    </row>
    <row r="6" spans="1:12" ht="12.75">
      <c r="A6" s="7">
        <v>5</v>
      </c>
      <c r="B6" s="8">
        <v>39157</v>
      </c>
      <c r="C6" s="8" t="s">
        <v>44</v>
      </c>
      <c r="D6" s="8" t="s">
        <v>43</v>
      </c>
      <c r="E6" s="7" t="s">
        <v>50</v>
      </c>
      <c r="F6" s="12">
        <v>6</v>
      </c>
      <c r="G6" s="10" t="s">
        <v>5</v>
      </c>
      <c r="H6" s="10" t="s">
        <v>2</v>
      </c>
      <c r="I6" s="10" t="s">
        <v>9</v>
      </c>
      <c r="J6" s="10" t="str">
        <f t="shared" si="0"/>
        <v>B</v>
      </c>
      <c r="K6" s="11">
        <f ca="1">VLOOKUP(F6,OFFSET(Hodnoc!$A$1:$C$23,0,IF(I6="Hory",0,IF(I6="Ledy",3,IF(I6="Písek",6,IF(I6="Skalky",9,IF(I6="Boulder",12,"chyba")))))),IF(J6="A",2,3),0)*VLOOKUP(G6,Hodnoc!$P$1:$Q$9,2,0)</f>
        <v>10.4</v>
      </c>
      <c r="L6" s="25">
        <f t="shared" si="1"/>
        <v>206.9</v>
      </c>
    </row>
    <row r="7" spans="1:12" ht="12.75">
      <c r="A7" s="7">
        <v>6</v>
      </c>
      <c r="B7" s="8">
        <v>39187</v>
      </c>
      <c r="C7" s="8" t="s">
        <v>58</v>
      </c>
      <c r="D7" s="8" t="s">
        <v>69</v>
      </c>
      <c r="E7" s="7" t="s">
        <v>76</v>
      </c>
      <c r="F7" s="12">
        <v>4</v>
      </c>
      <c r="G7" s="10" t="s">
        <v>38</v>
      </c>
      <c r="H7" s="10" t="s">
        <v>2</v>
      </c>
      <c r="I7" s="10" t="s">
        <v>9</v>
      </c>
      <c r="J7" s="10" t="str">
        <f t="shared" si="0"/>
        <v>A</v>
      </c>
      <c r="K7" s="11">
        <f ca="1">VLOOKUP(F7,OFFSET(Hodnoc!$A$1:$C$23,0,IF(I7="Hory",0,IF(I7="Ledy",3,IF(I7="Písek",6,IF(I7="Skalky",9,IF(I7="Boulder",12,"chyba")))))),IF(J7="A",2,3),0)*VLOOKUP(G7,Hodnoc!$P$1:$Q$9,2,0)</f>
        <v>9</v>
      </c>
      <c r="L7" s="25">
        <f t="shared" si="1"/>
        <v>215.9</v>
      </c>
    </row>
    <row r="8" spans="1:12" ht="12.75">
      <c r="A8" s="7">
        <v>7</v>
      </c>
      <c r="B8" s="8">
        <v>39187</v>
      </c>
      <c r="C8" s="8" t="s">
        <v>58</v>
      </c>
      <c r="D8" s="8" t="s">
        <v>68</v>
      </c>
      <c r="E8" s="7" t="s">
        <v>81</v>
      </c>
      <c r="F8" s="12">
        <v>1</v>
      </c>
      <c r="G8" s="10" t="s">
        <v>5</v>
      </c>
      <c r="H8" s="10" t="s">
        <v>2</v>
      </c>
      <c r="I8" s="10" t="s">
        <v>9</v>
      </c>
      <c r="J8" s="10" t="str">
        <f t="shared" si="0"/>
        <v>B</v>
      </c>
      <c r="K8" s="11">
        <v>0</v>
      </c>
      <c r="L8" s="25">
        <f>L7+K8</f>
        <v>215.9</v>
      </c>
    </row>
    <row r="9" spans="1:12" ht="12.75">
      <c r="A9" s="7">
        <v>8</v>
      </c>
      <c r="B9" s="8">
        <v>39187</v>
      </c>
      <c r="C9" s="8" t="s">
        <v>58</v>
      </c>
      <c r="D9" s="8" t="s">
        <v>68</v>
      </c>
      <c r="E9" s="7" t="s">
        <v>77</v>
      </c>
      <c r="F9" s="12" t="s">
        <v>156</v>
      </c>
      <c r="G9" s="10" t="s">
        <v>39</v>
      </c>
      <c r="H9" s="10" t="s">
        <v>2</v>
      </c>
      <c r="I9" s="10" t="s">
        <v>9</v>
      </c>
      <c r="J9" s="10" t="str">
        <f t="shared" si="0"/>
        <v>A</v>
      </c>
      <c r="K9" s="11">
        <f ca="1">VLOOKUP(F9,OFFSET(Hodnoc!$A$1:$C$23,0,IF(I9="Hory",0,IF(I9="Ledy",3,IF(I9="Písek",6,IF(I9="Skalky",9,IF(I9="Boulder",12,"chyba")))))),IF(J9="A",2,3),0)*VLOOKUP(G9,Hodnoc!$P$1:$Q$9,2,0)</f>
        <v>19.5</v>
      </c>
      <c r="L9" s="25">
        <f t="shared" si="1"/>
        <v>235.4</v>
      </c>
    </row>
    <row r="10" spans="1:12" ht="12.75">
      <c r="A10" s="7">
        <v>9</v>
      </c>
      <c r="B10" s="8">
        <v>39187</v>
      </c>
      <c r="C10" s="8" t="s">
        <v>58</v>
      </c>
      <c r="D10" s="8" t="s">
        <v>66</v>
      </c>
      <c r="E10" s="7" t="s">
        <v>72</v>
      </c>
      <c r="F10" s="9" t="s">
        <v>156</v>
      </c>
      <c r="G10" s="10" t="s">
        <v>38</v>
      </c>
      <c r="H10" s="10" t="s">
        <v>2</v>
      </c>
      <c r="I10" s="10" t="s">
        <v>9</v>
      </c>
      <c r="J10" s="10" t="str">
        <f t="shared" si="0"/>
        <v>A</v>
      </c>
      <c r="K10" s="11">
        <f ca="1">VLOOKUP(F10,OFFSET(Hodnoc!$A$1:$C$23,0,IF(I10="Hory",0,IF(I10="Ledy",3,IF(I10="Písek",6,IF(I10="Skalky",9,IF(I10="Boulder",12,"chyba")))))),IF(J10="A",2,3),0)*VLOOKUP(G10,Hodnoc!$P$1:$Q$9,2,0)</f>
        <v>19.5</v>
      </c>
      <c r="L10" s="25">
        <f t="shared" si="1"/>
        <v>254.9</v>
      </c>
    </row>
    <row r="11" spans="1:12" ht="12.75">
      <c r="A11" s="7">
        <v>10</v>
      </c>
      <c r="B11" s="8">
        <v>39187</v>
      </c>
      <c r="C11" s="8" t="s">
        <v>58</v>
      </c>
      <c r="D11" s="8" t="s">
        <v>66</v>
      </c>
      <c r="E11" s="7" t="s">
        <v>63</v>
      </c>
      <c r="F11" s="12">
        <v>6</v>
      </c>
      <c r="G11" s="10" t="s">
        <v>39</v>
      </c>
      <c r="H11" s="10" t="s">
        <v>2</v>
      </c>
      <c r="I11" s="10" t="s">
        <v>9</v>
      </c>
      <c r="J11" s="10" t="str">
        <f t="shared" si="0"/>
        <v>A</v>
      </c>
      <c r="K11" s="11">
        <f ca="1">VLOOKUP(F11,OFFSET(Hodnoc!$A$1:$C$23,0,IF(I11="Hory",0,IF(I11="Ledy",3,IF(I11="Písek",6,IF(I11="Skalky",9,IF(I11="Boulder",12,"chyba")))))),IF(J11="A",2,3),0)*VLOOKUP(G11,Hodnoc!$P$1:$Q$9,2,0)</f>
        <v>27</v>
      </c>
      <c r="L11" s="25">
        <f t="shared" si="1"/>
        <v>281.9</v>
      </c>
    </row>
    <row r="12" spans="1:12" ht="12.75">
      <c r="A12" s="7">
        <v>11</v>
      </c>
      <c r="B12" s="8">
        <v>39187</v>
      </c>
      <c r="C12" s="8" t="s">
        <v>58</v>
      </c>
      <c r="D12" s="8" t="s">
        <v>66</v>
      </c>
      <c r="E12" s="7" t="s">
        <v>62</v>
      </c>
      <c r="F12" s="9" t="s">
        <v>159</v>
      </c>
      <c r="G12" s="10" t="s">
        <v>39</v>
      </c>
      <c r="H12" s="10" t="s">
        <v>2</v>
      </c>
      <c r="I12" s="10" t="s">
        <v>9</v>
      </c>
      <c r="J12" s="10" t="str">
        <f t="shared" si="0"/>
        <v>A</v>
      </c>
      <c r="K12" s="11">
        <f ca="1">VLOOKUP(F12,OFFSET(Hodnoc!$A$1:$C$23,0,IF(I12="Hory",0,IF(I12="Ledy",3,IF(I12="Písek",6,IF(I12="Skalky",9,IF(I12="Boulder",12,"chyba")))))),IF(J12="A",2,3),0)*VLOOKUP(G12,Hodnoc!$P$1:$Q$9,2,0)</f>
        <v>37.5</v>
      </c>
      <c r="L12" s="25">
        <f t="shared" si="1"/>
        <v>319.4</v>
      </c>
    </row>
    <row r="13" spans="1:12" ht="12.75">
      <c r="A13" s="7">
        <v>12</v>
      </c>
      <c r="B13" s="8">
        <v>39187</v>
      </c>
      <c r="C13" s="8" t="s">
        <v>58</v>
      </c>
      <c r="D13" s="8" t="s">
        <v>88</v>
      </c>
      <c r="E13" s="7" t="s">
        <v>73</v>
      </c>
      <c r="F13" s="12" t="s">
        <v>156</v>
      </c>
      <c r="G13" s="10" t="s">
        <v>38</v>
      </c>
      <c r="H13" s="10" t="s">
        <v>2</v>
      </c>
      <c r="I13" s="10" t="s">
        <v>9</v>
      </c>
      <c r="J13" s="10" t="str">
        <f t="shared" si="0"/>
        <v>A</v>
      </c>
      <c r="K13" s="11">
        <f ca="1">VLOOKUP(F13,OFFSET(Hodnoc!$A$1:$C$23,0,IF(I13="Hory",0,IF(I13="Ledy",3,IF(I13="Písek",6,IF(I13="Skalky",9,IF(I13="Boulder",12,"chyba")))))),IF(J13="A",2,3),0)*VLOOKUP(G13,Hodnoc!$P$1:$Q$9,2,0)</f>
        <v>19.5</v>
      </c>
      <c r="L13" s="25">
        <f t="shared" si="1"/>
        <v>338.9</v>
      </c>
    </row>
    <row r="14" spans="1:12" ht="12.75">
      <c r="A14" s="7">
        <v>13</v>
      </c>
      <c r="B14" s="8">
        <v>39187</v>
      </c>
      <c r="C14" s="8" t="s">
        <v>58</v>
      </c>
      <c r="D14" s="8" t="s">
        <v>88</v>
      </c>
      <c r="E14" s="7" t="s">
        <v>78</v>
      </c>
      <c r="F14" s="12" t="s">
        <v>124</v>
      </c>
      <c r="G14" s="10" t="s">
        <v>39</v>
      </c>
      <c r="H14" s="10" t="s">
        <v>2</v>
      </c>
      <c r="I14" s="10" t="s">
        <v>9</v>
      </c>
      <c r="J14" s="10" t="str">
        <f t="shared" si="0"/>
        <v>A</v>
      </c>
      <c r="K14" s="11">
        <f ca="1">VLOOKUP(F14,OFFSET(Hodnoc!$A$1:$C$23,0,IF(I14="Hory",0,IF(I14="Ledy",3,IF(I14="Písek",6,IF(I14="Skalky",9,IF(I14="Boulder",12,"chyba")))))),IF(J14="A",2,3),0)*VLOOKUP(G14,Hodnoc!$P$1:$Q$9,2,0)</f>
        <v>12</v>
      </c>
      <c r="L14" s="25">
        <f t="shared" si="1"/>
        <v>350.9</v>
      </c>
    </row>
    <row r="15" spans="1:12" ht="12.75">
      <c r="A15" s="7">
        <v>14</v>
      </c>
      <c r="B15" s="8">
        <v>39187</v>
      </c>
      <c r="C15" s="8" t="s">
        <v>58</v>
      </c>
      <c r="D15" s="8" t="s">
        <v>88</v>
      </c>
      <c r="E15" s="7" t="s">
        <v>79</v>
      </c>
      <c r="F15" s="9" t="s">
        <v>154</v>
      </c>
      <c r="G15" s="10" t="s">
        <v>39</v>
      </c>
      <c r="H15" s="10" t="s">
        <v>2</v>
      </c>
      <c r="I15" s="10" t="s">
        <v>9</v>
      </c>
      <c r="J15" s="10" t="str">
        <f t="shared" si="0"/>
        <v>A</v>
      </c>
      <c r="K15" s="11">
        <f ca="1">VLOOKUP(F15,OFFSET(Hodnoc!$A$1:$C$23,0,IF(I15="Hory",0,IF(I15="Ledy",3,IF(I15="Písek",6,IF(I15="Skalky",9,IF(I15="Boulder",12,"chyba")))))),IF(J15="A",2,3),0)*VLOOKUP(G15,Hodnoc!$P$1:$Q$9,2,0)</f>
        <v>7.5</v>
      </c>
      <c r="L15" s="25">
        <f t="shared" si="1"/>
        <v>358.4</v>
      </c>
    </row>
    <row r="16" spans="1:12" ht="12.75">
      <c r="A16" s="7">
        <v>15</v>
      </c>
      <c r="B16" s="8">
        <v>39187</v>
      </c>
      <c r="C16" s="8" t="s">
        <v>58</v>
      </c>
      <c r="D16" s="8" t="s">
        <v>88</v>
      </c>
      <c r="E16" s="7" t="s">
        <v>80</v>
      </c>
      <c r="F16" s="9" t="s">
        <v>153</v>
      </c>
      <c r="G16" s="10" t="s">
        <v>39</v>
      </c>
      <c r="H16" s="10" t="s">
        <v>2</v>
      </c>
      <c r="I16" s="10" t="s">
        <v>9</v>
      </c>
      <c r="J16" s="10" t="str">
        <f t="shared" si="0"/>
        <v>A</v>
      </c>
      <c r="K16" s="11">
        <f ca="1">VLOOKUP(F16,OFFSET(Hodnoc!$A$1:$C$23,0,IF(I16="Hory",0,IF(I16="Ledy",3,IF(I16="Písek",6,IF(I16="Skalky",9,IF(I16="Boulder",12,"chyba")))))),IF(J16="A",2,3),0)*VLOOKUP(G16,Hodnoc!$P$1:$Q$9,2,0)</f>
        <v>6</v>
      </c>
      <c r="L16" s="25">
        <f t="shared" si="1"/>
        <v>364.4</v>
      </c>
    </row>
    <row r="17" spans="1:12" ht="12.75">
      <c r="A17" s="7">
        <v>16</v>
      </c>
      <c r="B17" s="8">
        <v>39193</v>
      </c>
      <c r="C17" s="8" t="s">
        <v>58</v>
      </c>
      <c r="D17" s="8"/>
      <c r="E17" s="7" t="s">
        <v>210</v>
      </c>
      <c r="F17" s="12" t="s">
        <v>124</v>
      </c>
      <c r="G17" s="10" t="s">
        <v>39</v>
      </c>
      <c r="H17" s="10" t="s">
        <v>2</v>
      </c>
      <c r="I17" s="10" t="s">
        <v>9</v>
      </c>
      <c r="J17" s="10" t="str">
        <f t="shared" si="0"/>
        <v>A</v>
      </c>
      <c r="K17" s="11">
        <f ca="1">VLOOKUP(F17,OFFSET(Hodnoc!$A$1:$C$23,0,IF(I17="Hory",0,IF(I17="Ledy",3,IF(I17="Písek",6,IF(I17="Skalky",9,IF(I17="Boulder",12,"chyba")))))),IF(J17="A",2,3),0)*VLOOKUP(G17,Hodnoc!$P$1:$Q$9,2,0)</f>
        <v>12</v>
      </c>
      <c r="L17" s="25">
        <f t="shared" si="1"/>
        <v>376.4</v>
      </c>
    </row>
    <row r="18" spans="1:12" ht="12.75">
      <c r="A18" s="7">
        <v>17</v>
      </c>
      <c r="B18" s="8">
        <v>39193</v>
      </c>
      <c r="C18" s="8" t="s">
        <v>58</v>
      </c>
      <c r="D18" s="8"/>
      <c r="E18" s="7" t="s">
        <v>173</v>
      </c>
      <c r="F18" s="9">
        <v>5</v>
      </c>
      <c r="G18" s="10" t="s">
        <v>39</v>
      </c>
      <c r="H18" s="10" t="s">
        <v>2</v>
      </c>
      <c r="I18" s="10" t="s">
        <v>9</v>
      </c>
      <c r="J18" s="10" t="str">
        <f t="shared" si="0"/>
        <v>A</v>
      </c>
      <c r="K18" s="11">
        <f ca="1">VLOOKUP(F18,OFFSET(Hodnoc!$A$1:$C$23,0,IF(I18="Hory",0,IF(I18="Ledy",3,IF(I18="Písek",6,IF(I18="Skalky",9,IF(I18="Boulder",12,"chyba")))))),IF(J18="A",2,3),0)*VLOOKUP(G18,Hodnoc!$P$1:$Q$9,2,0)</f>
        <v>16.5</v>
      </c>
      <c r="L18" s="25">
        <f t="shared" si="1"/>
        <v>392.9</v>
      </c>
    </row>
    <row r="19" spans="1:12" ht="12.75">
      <c r="A19" s="7">
        <v>18</v>
      </c>
      <c r="B19" s="8">
        <v>39193</v>
      </c>
      <c r="C19" s="8" t="s">
        <v>58</v>
      </c>
      <c r="D19" s="8"/>
      <c r="E19" s="7" t="s">
        <v>174</v>
      </c>
      <c r="F19" s="9">
        <v>4</v>
      </c>
      <c r="G19" s="10" t="s">
        <v>39</v>
      </c>
      <c r="H19" s="10" t="s">
        <v>2</v>
      </c>
      <c r="I19" s="10" t="s">
        <v>9</v>
      </c>
      <c r="J19" s="10" t="str">
        <f t="shared" si="0"/>
        <v>A</v>
      </c>
      <c r="K19" s="11">
        <f ca="1">VLOOKUP(F19,OFFSET(Hodnoc!$A$1:$C$23,0,IF(I19="Hory",0,IF(I19="Ledy",3,IF(I19="Písek",6,IF(I19="Skalky",9,IF(I19="Boulder",12,"chyba")))))),IF(J19="A",2,3),0)*VLOOKUP(G19,Hodnoc!$P$1:$Q$9,2,0)</f>
        <v>9</v>
      </c>
      <c r="L19" s="25">
        <f t="shared" si="1"/>
        <v>401.9</v>
      </c>
    </row>
    <row r="20" spans="1:12" ht="12.75">
      <c r="A20" s="7">
        <v>19</v>
      </c>
      <c r="B20" s="8">
        <v>39193</v>
      </c>
      <c r="C20" s="8" t="s">
        <v>58</v>
      </c>
      <c r="D20" s="8"/>
      <c r="E20" s="7" t="s">
        <v>175</v>
      </c>
      <c r="F20" s="9">
        <v>2</v>
      </c>
      <c r="G20" s="10" t="s">
        <v>39</v>
      </c>
      <c r="H20" s="10" t="s">
        <v>2</v>
      </c>
      <c r="I20" s="10" t="s">
        <v>9</v>
      </c>
      <c r="J20" s="10" t="str">
        <f t="shared" si="0"/>
        <v>A</v>
      </c>
      <c r="K20" s="11">
        <v>0</v>
      </c>
      <c r="L20" s="25">
        <f t="shared" si="1"/>
        <v>401.9</v>
      </c>
    </row>
    <row r="21" spans="1:12" ht="12.75">
      <c r="A21" s="7">
        <v>20</v>
      </c>
      <c r="B21" s="8">
        <v>39193</v>
      </c>
      <c r="C21" s="8" t="s">
        <v>58</v>
      </c>
      <c r="D21" s="8"/>
      <c r="E21" s="7" t="s">
        <v>176</v>
      </c>
      <c r="F21" s="9">
        <v>4</v>
      </c>
      <c r="G21" s="10" t="s">
        <v>39</v>
      </c>
      <c r="H21" s="10" t="s">
        <v>2</v>
      </c>
      <c r="I21" s="10" t="s">
        <v>9</v>
      </c>
      <c r="J21" s="10" t="str">
        <f t="shared" si="0"/>
        <v>A</v>
      </c>
      <c r="K21" s="11">
        <f ca="1">VLOOKUP(F21,OFFSET(Hodnoc!$A$1:$C$23,0,IF(I21="Hory",0,IF(I21="Ledy",3,IF(I21="Písek",6,IF(I21="Skalky",9,IF(I21="Boulder",12,"chyba")))))),IF(J21="A",2,3),0)*VLOOKUP(G21,Hodnoc!$P$1:$Q$9,2,0)</f>
        <v>9</v>
      </c>
      <c r="L21" s="25">
        <f t="shared" si="1"/>
        <v>410.9</v>
      </c>
    </row>
    <row r="22" spans="1:12" ht="12.75">
      <c r="A22" s="7">
        <v>21</v>
      </c>
      <c r="B22" s="8">
        <v>39193</v>
      </c>
      <c r="C22" s="8" t="s">
        <v>58</v>
      </c>
      <c r="D22" s="8"/>
      <c r="E22" s="7" t="s">
        <v>77</v>
      </c>
      <c r="F22" s="12" t="s">
        <v>156</v>
      </c>
      <c r="G22" s="10" t="s">
        <v>39</v>
      </c>
      <c r="H22" s="10" t="s">
        <v>2</v>
      </c>
      <c r="I22" s="10" t="s">
        <v>9</v>
      </c>
      <c r="J22" s="10" t="str">
        <f t="shared" si="0"/>
        <v>A</v>
      </c>
      <c r="K22" s="11">
        <f ca="1">VLOOKUP(F22,OFFSET(Hodnoc!$A$1:$C$23,0,IF(I22="Hory",0,IF(I22="Ledy",3,IF(I22="Písek",6,IF(I22="Skalky",9,IF(I22="Boulder",12,"chyba")))))),IF(J22="A",2,3),0)*VLOOKUP(G22,Hodnoc!$P$1:$Q$9,2,0)</f>
        <v>19.5</v>
      </c>
      <c r="L22" s="25">
        <f t="shared" si="1"/>
        <v>430.4</v>
      </c>
    </row>
    <row r="23" spans="1:12" ht="12.75">
      <c r="A23" s="7">
        <v>22</v>
      </c>
      <c r="B23" s="8">
        <v>39193</v>
      </c>
      <c r="C23" s="8" t="s">
        <v>58</v>
      </c>
      <c r="D23" s="8"/>
      <c r="E23" s="7" t="s">
        <v>178</v>
      </c>
      <c r="F23" s="12">
        <v>4</v>
      </c>
      <c r="G23" s="10" t="s">
        <v>39</v>
      </c>
      <c r="H23" s="10" t="s">
        <v>2</v>
      </c>
      <c r="I23" s="10" t="s">
        <v>9</v>
      </c>
      <c r="J23" s="10" t="str">
        <f t="shared" si="0"/>
        <v>A</v>
      </c>
      <c r="K23" s="11">
        <f ca="1">VLOOKUP(F23,OFFSET(Hodnoc!$A$1:$C$23,0,IF(I23="Hory",0,IF(I23="Ledy",3,IF(I23="Písek",6,IF(I23="Skalky",9,IF(I23="Boulder",12,"chyba")))))),IF(J23="A",2,3),0)*VLOOKUP(G23,Hodnoc!$P$1:$Q$9,2,0)</f>
        <v>9</v>
      </c>
      <c r="L23" s="25">
        <f t="shared" si="1"/>
        <v>439.4</v>
      </c>
    </row>
    <row r="24" spans="1:12" ht="12.75">
      <c r="A24" s="7">
        <v>23</v>
      </c>
      <c r="B24" s="8">
        <v>39193</v>
      </c>
      <c r="C24" s="8" t="s">
        <v>58</v>
      </c>
      <c r="D24" s="8"/>
      <c r="E24" s="7" t="s">
        <v>179</v>
      </c>
      <c r="F24" s="12">
        <v>3</v>
      </c>
      <c r="G24" s="10" t="s">
        <v>5</v>
      </c>
      <c r="H24" s="10" t="s">
        <v>2</v>
      </c>
      <c r="I24" s="10" t="s">
        <v>9</v>
      </c>
      <c r="J24" s="10" t="str">
        <f t="shared" si="0"/>
        <v>B</v>
      </c>
      <c r="K24" s="11">
        <f ca="1">VLOOKUP(F24,OFFSET(Hodnoc!$A$1:$C$23,0,IF(I24="Hory",0,IF(I24="Ledy",3,IF(I24="Písek",6,IF(I24="Skalky",9,IF(I24="Boulder",12,"chyba")))))),IF(J24="A",2,3),0)*VLOOKUP(G24,Hodnoc!$P$1:$Q$9,2,0)</f>
        <v>1.3</v>
      </c>
      <c r="L24" s="25">
        <f t="shared" si="1"/>
        <v>440.7</v>
      </c>
    </row>
    <row r="25" spans="1:12" ht="12.75">
      <c r="A25" s="7">
        <v>24</v>
      </c>
      <c r="B25" s="8">
        <v>39193</v>
      </c>
      <c r="C25" s="8" t="s">
        <v>58</v>
      </c>
      <c r="D25" s="8"/>
      <c r="E25" s="7" t="s">
        <v>180</v>
      </c>
      <c r="F25" s="12">
        <v>4</v>
      </c>
      <c r="G25" s="10" t="s">
        <v>39</v>
      </c>
      <c r="H25" s="10" t="s">
        <v>2</v>
      </c>
      <c r="I25" s="10" t="s">
        <v>9</v>
      </c>
      <c r="J25" s="10" t="str">
        <f t="shared" si="0"/>
        <v>A</v>
      </c>
      <c r="K25" s="11">
        <f ca="1">VLOOKUP(F25,OFFSET(Hodnoc!$A$1:$C$23,0,IF(I25="Hory",0,IF(I25="Ledy",3,IF(I25="Písek",6,IF(I25="Skalky",9,IF(I25="Boulder",12,"chyba")))))),IF(J25="A",2,3),0)*VLOOKUP(G25,Hodnoc!$P$1:$Q$9,2,0)</f>
        <v>9</v>
      </c>
      <c r="L25" s="25">
        <f t="shared" si="1"/>
        <v>449.7</v>
      </c>
    </row>
    <row r="26" spans="1:12" ht="12.75">
      <c r="A26" s="7">
        <v>25</v>
      </c>
      <c r="B26" s="8">
        <v>39193</v>
      </c>
      <c r="C26" s="8" t="s">
        <v>58</v>
      </c>
      <c r="D26" s="8"/>
      <c r="E26" s="7" t="s">
        <v>181</v>
      </c>
      <c r="F26" s="12">
        <v>4</v>
      </c>
      <c r="G26" s="10" t="s">
        <v>39</v>
      </c>
      <c r="H26" s="10" t="s">
        <v>2</v>
      </c>
      <c r="I26" s="10" t="s">
        <v>9</v>
      </c>
      <c r="J26" s="10" t="str">
        <f t="shared" si="0"/>
        <v>A</v>
      </c>
      <c r="K26" s="11">
        <f ca="1">VLOOKUP(F26,OFFSET(Hodnoc!$A$1:$C$23,0,IF(I26="Hory",0,IF(I26="Ledy",3,IF(I26="Písek",6,IF(I26="Skalky",9,IF(I26="Boulder",12,"chyba")))))),IF(J26="A",2,3),0)*VLOOKUP(G26,Hodnoc!$P$1:$Q$9,2,0)</f>
        <v>9</v>
      </c>
      <c r="L26" s="25">
        <f t="shared" si="1"/>
        <v>458.7</v>
      </c>
    </row>
    <row r="27" spans="1:12" ht="12.75">
      <c r="A27" s="7">
        <v>26</v>
      </c>
      <c r="B27" s="8">
        <v>39193</v>
      </c>
      <c r="C27" s="8" t="s">
        <v>58</v>
      </c>
      <c r="D27" s="8"/>
      <c r="E27" s="7" t="s">
        <v>182</v>
      </c>
      <c r="F27" s="12">
        <v>3</v>
      </c>
      <c r="G27" s="10" t="s">
        <v>39</v>
      </c>
      <c r="H27" s="10" t="s">
        <v>2</v>
      </c>
      <c r="I27" s="10" t="s">
        <v>9</v>
      </c>
      <c r="J27" s="10" t="str">
        <f t="shared" si="0"/>
        <v>A</v>
      </c>
      <c r="K27" s="11">
        <f ca="1">VLOOKUP(F27,OFFSET(Hodnoc!$A$1:$C$23,0,IF(I27="Hory",0,IF(I27="Ledy",3,IF(I27="Písek",6,IF(I27="Skalky",9,IF(I27="Boulder",12,"chyba")))))),IF(J27="A",2,3),0)*VLOOKUP(G27,Hodnoc!$P$1:$Q$9,2,0)</f>
        <v>4.5</v>
      </c>
      <c r="L27" s="25">
        <f t="shared" si="1"/>
        <v>463.2</v>
      </c>
    </row>
    <row r="28" spans="1:12" ht="12.75">
      <c r="A28" s="7">
        <v>27</v>
      </c>
      <c r="B28" s="8">
        <v>39193</v>
      </c>
      <c r="C28" s="8" t="s">
        <v>58</v>
      </c>
      <c r="D28" s="8"/>
      <c r="E28" s="7" t="s">
        <v>59</v>
      </c>
      <c r="F28" s="12" t="s">
        <v>156</v>
      </c>
      <c r="G28" s="10" t="s">
        <v>39</v>
      </c>
      <c r="H28" s="10" t="s">
        <v>2</v>
      </c>
      <c r="I28" s="10" t="s">
        <v>9</v>
      </c>
      <c r="J28" s="10" t="str">
        <f t="shared" si="0"/>
        <v>A</v>
      </c>
      <c r="K28" s="11">
        <f ca="1">VLOOKUP(F28,OFFSET(Hodnoc!$A$1:$C$23,0,IF(I28="Hory",0,IF(I28="Ledy",3,IF(I28="Písek",6,IF(I28="Skalky",9,IF(I28="Boulder",12,"chyba")))))),IF(J28="A",2,3),0)*VLOOKUP(G28,Hodnoc!$P$1:$Q$9,2,0)</f>
        <v>19.5</v>
      </c>
      <c r="L28" s="25">
        <f t="shared" si="1"/>
        <v>482.7</v>
      </c>
    </row>
    <row r="29" spans="1:12" ht="12.75">
      <c r="A29" s="7">
        <v>28</v>
      </c>
      <c r="B29" s="8">
        <v>39193</v>
      </c>
      <c r="C29" s="8" t="s">
        <v>58</v>
      </c>
      <c r="D29" s="8"/>
      <c r="E29" s="7" t="s">
        <v>81</v>
      </c>
      <c r="F29" s="12">
        <v>1</v>
      </c>
      <c r="G29" s="10" t="s">
        <v>5</v>
      </c>
      <c r="H29" s="10" t="s">
        <v>2</v>
      </c>
      <c r="I29" s="10" t="s">
        <v>9</v>
      </c>
      <c r="J29" s="10" t="str">
        <f t="shared" si="0"/>
        <v>B</v>
      </c>
      <c r="K29" s="11">
        <v>0</v>
      </c>
      <c r="L29" s="25">
        <f t="shared" si="1"/>
        <v>482.7</v>
      </c>
    </row>
    <row r="30" spans="1:12" ht="12.75">
      <c r="A30" s="7">
        <v>29</v>
      </c>
      <c r="B30" s="8">
        <v>39193</v>
      </c>
      <c r="C30" s="8" t="s">
        <v>58</v>
      </c>
      <c r="D30" s="8"/>
      <c r="E30" s="7" t="s">
        <v>183</v>
      </c>
      <c r="F30" s="12">
        <v>3</v>
      </c>
      <c r="G30" s="10" t="s">
        <v>39</v>
      </c>
      <c r="H30" s="10" t="s">
        <v>2</v>
      </c>
      <c r="I30" s="10" t="s">
        <v>9</v>
      </c>
      <c r="J30" s="10" t="str">
        <f t="shared" si="0"/>
        <v>A</v>
      </c>
      <c r="K30" s="11">
        <f ca="1">VLOOKUP(F30,OFFSET(Hodnoc!$A$1:$C$23,0,IF(I30="Hory",0,IF(I30="Ledy",3,IF(I30="Písek",6,IF(I30="Skalky",9,IF(I30="Boulder",12,"chyba")))))),IF(J30="A",2,3),0)*VLOOKUP(G30,Hodnoc!$P$1:$Q$9,2,0)</f>
        <v>4.5</v>
      </c>
      <c r="L30" s="25">
        <f t="shared" si="1"/>
        <v>487.2</v>
      </c>
    </row>
    <row r="31" spans="1:12" ht="12.75">
      <c r="A31" s="7">
        <v>30</v>
      </c>
      <c r="B31" s="8">
        <v>39193</v>
      </c>
      <c r="C31" s="8" t="s">
        <v>58</v>
      </c>
      <c r="D31" s="8"/>
      <c r="E31" s="7" t="s">
        <v>79</v>
      </c>
      <c r="F31" s="12" t="s">
        <v>154</v>
      </c>
      <c r="G31" s="10" t="s">
        <v>39</v>
      </c>
      <c r="H31" s="10" t="s">
        <v>2</v>
      </c>
      <c r="I31" s="10" t="s">
        <v>9</v>
      </c>
      <c r="J31" s="10" t="str">
        <f t="shared" si="0"/>
        <v>A</v>
      </c>
      <c r="K31" s="11">
        <f ca="1">VLOOKUP(F31,OFFSET(Hodnoc!$A$1:$C$23,0,IF(I31="Hory",0,IF(I31="Ledy",3,IF(I31="Písek",6,IF(I31="Skalky",9,IF(I31="Boulder",12,"chyba")))))),IF(J31="A",2,3),0)*VLOOKUP(G31,Hodnoc!$P$1:$Q$9,2,0)</f>
        <v>7.5</v>
      </c>
      <c r="L31" s="25">
        <f t="shared" si="1"/>
        <v>494.7</v>
      </c>
    </row>
    <row r="32" spans="1:12" ht="12.75">
      <c r="A32" s="7">
        <v>31</v>
      </c>
      <c r="B32" s="8">
        <v>39193</v>
      </c>
      <c r="C32" s="8" t="s">
        <v>58</v>
      </c>
      <c r="D32" s="8"/>
      <c r="E32" s="7" t="s">
        <v>61</v>
      </c>
      <c r="F32" s="12">
        <v>5</v>
      </c>
      <c r="G32" s="10" t="s">
        <v>39</v>
      </c>
      <c r="H32" s="10" t="s">
        <v>2</v>
      </c>
      <c r="I32" s="10" t="s">
        <v>9</v>
      </c>
      <c r="J32" s="10" t="str">
        <f t="shared" si="0"/>
        <v>A</v>
      </c>
      <c r="K32" s="11">
        <f ca="1">VLOOKUP(F32,OFFSET(Hodnoc!$A$1:$C$23,0,IF(I32="Hory",0,IF(I32="Ledy",3,IF(I32="Písek",6,IF(I32="Skalky",9,IF(I32="Boulder",12,"chyba")))))),IF(J32="A",2,3),0)*VLOOKUP(G32,Hodnoc!$P$1:$Q$9,2,0)</f>
        <v>16.5</v>
      </c>
      <c r="L32" s="25">
        <f t="shared" si="1"/>
        <v>511.2</v>
      </c>
    </row>
    <row r="33" spans="1:12" ht="12.75">
      <c r="A33" s="7">
        <v>32</v>
      </c>
      <c r="B33" s="8">
        <v>39193</v>
      </c>
      <c r="C33" s="8" t="s">
        <v>58</v>
      </c>
      <c r="D33" s="8"/>
      <c r="E33" s="7" t="s">
        <v>60</v>
      </c>
      <c r="F33" s="12">
        <v>6</v>
      </c>
      <c r="G33" s="10" t="s">
        <v>5</v>
      </c>
      <c r="H33" s="10" t="s">
        <v>2</v>
      </c>
      <c r="I33" s="10" t="s">
        <v>9</v>
      </c>
      <c r="J33" s="10" t="str">
        <f t="shared" si="0"/>
        <v>B</v>
      </c>
      <c r="K33" s="11">
        <f ca="1">VLOOKUP(F33,OFFSET(Hodnoc!$A$1:$C$23,0,IF(I33="Hory",0,IF(I33="Ledy",3,IF(I33="Písek",6,IF(I33="Skalky",9,IF(I33="Boulder",12,"chyba")))))),IF(J33="A",2,3),0)*VLOOKUP(G33,Hodnoc!$P$1:$Q$9,2,0)</f>
        <v>10.4</v>
      </c>
      <c r="L33" s="25">
        <f t="shared" si="1"/>
        <v>521.6</v>
      </c>
    </row>
    <row r="34" spans="1:12" ht="12.75">
      <c r="A34" s="7">
        <v>33</v>
      </c>
      <c r="B34" s="8">
        <v>39193</v>
      </c>
      <c r="C34" s="8" t="s">
        <v>58</v>
      </c>
      <c r="D34" s="8"/>
      <c r="E34" s="7" t="s">
        <v>184</v>
      </c>
      <c r="F34" s="12">
        <v>4</v>
      </c>
      <c r="G34" s="10" t="s">
        <v>39</v>
      </c>
      <c r="H34" s="10" t="s">
        <v>2</v>
      </c>
      <c r="I34" s="10" t="s">
        <v>9</v>
      </c>
      <c r="J34" s="10" t="str">
        <f aca="true" t="shared" si="2" ref="J34:J65">IF(OR(G34="TR",G34="TRO"),"B","A")</f>
        <v>A</v>
      </c>
      <c r="K34" s="11">
        <f ca="1">VLOOKUP(F34,OFFSET(Hodnoc!$A$1:$C$23,0,IF(I34="Hory",0,IF(I34="Ledy",3,IF(I34="Písek",6,IF(I34="Skalky",9,IF(I34="Boulder",12,"chyba")))))),IF(J34="A",2,3),0)*VLOOKUP(G34,Hodnoc!$P$1:$Q$9,2,0)</f>
        <v>9</v>
      </c>
      <c r="L34" s="25">
        <f t="shared" si="1"/>
        <v>530.6</v>
      </c>
    </row>
    <row r="35" spans="1:12" ht="12.75">
      <c r="A35" s="7">
        <v>34</v>
      </c>
      <c r="B35" s="8">
        <v>39193</v>
      </c>
      <c r="C35" s="8" t="s">
        <v>58</v>
      </c>
      <c r="D35" s="8"/>
      <c r="E35" s="7" t="s">
        <v>185</v>
      </c>
      <c r="F35" s="12" t="s">
        <v>156</v>
      </c>
      <c r="G35" s="10" t="s">
        <v>39</v>
      </c>
      <c r="H35" s="10" t="s">
        <v>2</v>
      </c>
      <c r="I35" s="10" t="s">
        <v>9</v>
      </c>
      <c r="J35" s="10" t="str">
        <f t="shared" si="2"/>
        <v>A</v>
      </c>
      <c r="K35" s="11">
        <f ca="1">VLOOKUP(F35,OFFSET(Hodnoc!$A$1:$C$23,0,IF(I35="Hory",0,IF(I35="Ledy",3,IF(I35="Písek",6,IF(I35="Skalky",9,IF(I35="Boulder",12,"chyba")))))),IF(J35="A",2,3),0)*VLOOKUP(G35,Hodnoc!$P$1:$Q$9,2,0)</f>
        <v>19.5</v>
      </c>
      <c r="L35" s="25">
        <f t="shared" si="1"/>
        <v>550.1</v>
      </c>
    </row>
    <row r="36" spans="1:12" ht="12.75">
      <c r="A36" s="7">
        <v>35</v>
      </c>
      <c r="B36" s="8">
        <v>39193</v>
      </c>
      <c r="C36" s="8" t="s">
        <v>58</v>
      </c>
      <c r="D36" s="8"/>
      <c r="E36" s="7" t="s">
        <v>186</v>
      </c>
      <c r="F36" s="12">
        <v>6</v>
      </c>
      <c r="G36" s="10" t="s">
        <v>39</v>
      </c>
      <c r="H36" s="10" t="s">
        <v>2</v>
      </c>
      <c r="I36" s="10" t="s">
        <v>9</v>
      </c>
      <c r="J36" s="10" t="str">
        <f t="shared" si="2"/>
        <v>A</v>
      </c>
      <c r="K36" s="11">
        <f ca="1">VLOOKUP(F36,OFFSET(Hodnoc!$A$1:$C$23,0,IF(I36="Hory",0,IF(I36="Ledy",3,IF(I36="Písek",6,IF(I36="Skalky",9,IF(I36="Boulder",12,"chyba")))))),IF(J36="A",2,3),0)*VLOOKUP(G36,Hodnoc!$P$1:$Q$9,2,0)</f>
        <v>27</v>
      </c>
      <c r="L36" s="25">
        <f t="shared" si="1"/>
        <v>577.1</v>
      </c>
    </row>
    <row r="37" spans="1:12" ht="12.75">
      <c r="A37" s="7">
        <v>36</v>
      </c>
      <c r="B37" s="8">
        <v>39193</v>
      </c>
      <c r="C37" s="8" t="s">
        <v>58</v>
      </c>
      <c r="D37" s="8"/>
      <c r="E37" s="7" t="s">
        <v>70</v>
      </c>
      <c r="F37" s="12" t="s">
        <v>157</v>
      </c>
      <c r="G37" s="10" t="s">
        <v>39</v>
      </c>
      <c r="H37" s="10" t="s">
        <v>2</v>
      </c>
      <c r="I37" s="10" t="s">
        <v>9</v>
      </c>
      <c r="J37" s="10" t="str">
        <f t="shared" si="2"/>
        <v>A</v>
      </c>
      <c r="K37" s="11">
        <f ca="1">VLOOKUP(F37,OFFSET(Hodnoc!$A$1:$C$23,0,IF(I37="Hory",0,IF(I37="Ledy",3,IF(I37="Písek",6,IF(I37="Skalky",9,IF(I37="Boulder",12,"chyba")))))),IF(J37="A",2,3),0)*VLOOKUP(G37,Hodnoc!$P$1:$Q$9,2,0)</f>
        <v>24</v>
      </c>
      <c r="L37" s="25">
        <f t="shared" si="1"/>
        <v>601.1</v>
      </c>
    </row>
    <row r="38" spans="1:12" ht="12.75">
      <c r="A38" s="7">
        <v>37</v>
      </c>
      <c r="B38" s="8">
        <v>39193</v>
      </c>
      <c r="C38" s="8" t="s">
        <v>58</v>
      </c>
      <c r="D38" s="8"/>
      <c r="E38" s="7" t="s">
        <v>179</v>
      </c>
      <c r="F38" s="12" t="s">
        <v>157</v>
      </c>
      <c r="G38" s="10" t="s">
        <v>39</v>
      </c>
      <c r="H38" s="10" t="s">
        <v>2</v>
      </c>
      <c r="I38" s="10" t="s">
        <v>9</v>
      </c>
      <c r="J38" s="10" t="str">
        <f t="shared" si="2"/>
        <v>A</v>
      </c>
      <c r="K38" s="11">
        <f ca="1">VLOOKUP(F38,OFFSET(Hodnoc!$A$1:$C$23,0,IF(I38="Hory",0,IF(I38="Ledy",3,IF(I38="Písek",6,IF(I38="Skalky",9,IF(I38="Boulder",12,"chyba")))))),IF(J38="A",2,3),0)*VLOOKUP(G38,Hodnoc!$P$1:$Q$9,2,0)</f>
        <v>24</v>
      </c>
      <c r="L38" s="25">
        <f t="shared" si="1"/>
        <v>625.1</v>
      </c>
    </row>
    <row r="39" spans="1:12" ht="12.75">
      <c r="A39" s="7">
        <v>38</v>
      </c>
      <c r="B39" s="8">
        <v>39193</v>
      </c>
      <c r="C39" s="8" t="s">
        <v>58</v>
      </c>
      <c r="D39" s="8"/>
      <c r="E39" s="7" t="s">
        <v>63</v>
      </c>
      <c r="F39" s="12">
        <v>6</v>
      </c>
      <c r="G39" s="10" t="s">
        <v>39</v>
      </c>
      <c r="H39" s="10" t="s">
        <v>2</v>
      </c>
      <c r="I39" s="10" t="s">
        <v>9</v>
      </c>
      <c r="J39" s="10" t="str">
        <f t="shared" si="2"/>
        <v>A</v>
      </c>
      <c r="K39" s="11">
        <f ca="1">VLOOKUP(F39,OFFSET(Hodnoc!$A$1:$C$23,0,IF(I39="Hory",0,IF(I39="Ledy",3,IF(I39="Písek",6,IF(I39="Skalky",9,IF(I39="Boulder",12,"chyba")))))),IF(J39="A",2,3),0)*VLOOKUP(G39,Hodnoc!$P$1:$Q$9,2,0)</f>
        <v>27</v>
      </c>
      <c r="L39" s="25">
        <f t="shared" si="1"/>
        <v>652.1</v>
      </c>
    </row>
    <row r="40" spans="1:12" ht="12.75">
      <c r="A40" s="7">
        <v>39</v>
      </c>
      <c r="B40" s="8">
        <v>39193</v>
      </c>
      <c r="C40" s="8" t="s">
        <v>58</v>
      </c>
      <c r="D40" s="8"/>
      <c r="E40" s="7" t="s">
        <v>187</v>
      </c>
      <c r="F40" s="12" t="s">
        <v>159</v>
      </c>
      <c r="G40" s="10" t="s">
        <v>39</v>
      </c>
      <c r="H40" s="10" t="s">
        <v>2</v>
      </c>
      <c r="I40" s="10" t="s">
        <v>9</v>
      </c>
      <c r="J40" s="10" t="str">
        <f t="shared" si="2"/>
        <v>A</v>
      </c>
      <c r="K40" s="11">
        <f ca="1">VLOOKUP(F40,OFFSET(Hodnoc!$A$1:$C$23,0,IF(I40="Hory",0,IF(I40="Ledy",3,IF(I40="Písek",6,IF(I40="Skalky",9,IF(I40="Boulder",12,"chyba")))))),IF(J40="A",2,3),0)*VLOOKUP(G40,Hodnoc!$P$1:$Q$9,2,0)</f>
        <v>37.5</v>
      </c>
      <c r="L40" s="25">
        <f t="shared" si="1"/>
        <v>689.6</v>
      </c>
    </row>
    <row r="41" spans="1:12" ht="12.75">
      <c r="A41" s="7">
        <v>40</v>
      </c>
      <c r="B41" s="8">
        <v>39193</v>
      </c>
      <c r="C41" s="8" t="s">
        <v>58</v>
      </c>
      <c r="D41" s="8"/>
      <c r="E41" s="7" t="s">
        <v>188</v>
      </c>
      <c r="F41" s="12">
        <v>5</v>
      </c>
      <c r="G41" s="10" t="s">
        <v>39</v>
      </c>
      <c r="H41" s="10" t="s">
        <v>2</v>
      </c>
      <c r="I41" s="10" t="s">
        <v>9</v>
      </c>
      <c r="J41" s="10" t="str">
        <f t="shared" si="2"/>
        <v>A</v>
      </c>
      <c r="K41" s="11">
        <f ca="1">VLOOKUP(F41,OFFSET(Hodnoc!$A$1:$C$23,0,IF(I41="Hory",0,IF(I41="Ledy",3,IF(I41="Písek",6,IF(I41="Skalky",9,IF(I41="Boulder",12,"chyba")))))),IF(J41="A",2,3),0)*VLOOKUP(G41,Hodnoc!$P$1:$Q$9,2,0)</f>
        <v>16.5</v>
      </c>
      <c r="L41" s="25">
        <f t="shared" si="1"/>
        <v>706.1</v>
      </c>
    </row>
    <row r="42" spans="1:12" ht="12.75">
      <c r="A42" s="7">
        <v>41</v>
      </c>
      <c r="B42" s="8">
        <v>39193</v>
      </c>
      <c r="C42" s="8" t="s">
        <v>58</v>
      </c>
      <c r="D42" s="8"/>
      <c r="E42" s="7" t="s">
        <v>72</v>
      </c>
      <c r="F42" s="12" t="s">
        <v>156</v>
      </c>
      <c r="G42" s="10" t="s">
        <v>39</v>
      </c>
      <c r="H42" s="10" t="s">
        <v>2</v>
      </c>
      <c r="I42" s="10" t="s">
        <v>9</v>
      </c>
      <c r="J42" s="10" t="str">
        <f t="shared" si="2"/>
        <v>A</v>
      </c>
      <c r="K42" s="11">
        <f ca="1">VLOOKUP(F42,OFFSET(Hodnoc!$A$1:$C$23,0,IF(I42="Hory",0,IF(I42="Ledy",3,IF(I42="Písek",6,IF(I42="Skalky",9,IF(I42="Boulder",12,"chyba")))))),IF(J42="A",2,3),0)*VLOOKUP(G42,Hodnoc!$P$1:$Q$9,2,0)</f>
        <v>19.5</v>
      </c>
      <c r="L42" s="25">
        <f t="shared" si="1"/>
        <v>725.6</v>
      </c>
    </row>
    <row r="43" spans="1:12" ht="12.75">
      <c r="A43" s="7">
        <v>42</v>
      </c>
      <c r="B43" s="8">
        <v>39193</v>
      </c>
      <c r="C43" s="8" t="s">
        <v>58</v>
      </c>
      <c r="D43" s="8"/>
      <c r="E43" s="7" t="s">
        <v>189</v>
      </c>
      <c r="F43" s="12" t="s">
        <v>156</v>
      </c>
      <c r="G43" s="10" t="s">
        <v>39</v>
      </c>
      <c r="H43" s="10" t="s">
        <v>2</v>
      </c>
      <c r="I43" s="10" t="s">
        <v>9</v>
      </c>
      <c r="J43" s="10" t="str">
        <f t="shared" si="2"/>
        <v>A</v>
      </c>
      <c r="K43" s="11">
        <f ca="1">VLOOKUP(F43,OFFSET(Hodnoc!$A$1:$C$23,0,IF(I43="Hory",0,IF(I43="Ledy",3,IF(I43="Písek",6,IF(I43="Skalky",9,IF(I43="Boulder",12,"chyba")))))),IF(J43="A",2,3),0)*VLOOKUP(G43,Hodnoc!$P$1:$Q$9,2,0)</f>
        <v>19.5</v>
      </c>
      <c r="L43" s="25">
        <f t="shared" si="1"/>
        <v>745.1</v>
      </c>
    </row>
    <row r="44" spans="1:12" ht="12.75">
      <c r="A44" s="7">
        <v>43</v>
      </c>
      <c r="B44" s="8">
        <v>39193</v>
      </c>
      <c r="C44" s="8" t="s">
        <v>58</v>
      </c>
      <c r="D44" s="8"/>
      <c r="E44" s="7" t="s">
        <v>78</v>
      </c>
      <c r="F44" s="12" t="s">
        <v>124</v>
      </c>
      <c r="G44" s="10" t="s">
        <v>39</v>
      </c>
      <c r="H44" s="10" t="s">
        <v>2</v>
      </c>
      <c r="I44" s="10" t="s">
        <v>9</v>
      </c>
      <c r="J44" s="10" t="str">
        <f t="shared" si="2"/>
        <v>A</v>
      </c>
      <c r="K44" s="11">
        <f ca="1">VLOOKUP(F44,OFFSET(Hodnoc!$A$1:$C$23,0,IF(I44="Hory",0,IF(I44="Ledy",3,IF(I44="Písek",6,IF(I44="Skalky",9,IF(I44="Boulder",12,"chyba")))))),IF(J44="A",2,3),0)*VLOOKUP(G44,Hodnoc!$P$1:$Q$9,2,0)</f>
        <v>12</v>
      </c>
      <c r="L44" s="25">
        <f t="shared" si="1"/>
        <v>757.1</v>
      </c>
    </row>
    <row r="45" spans="1:12" ht="12.75">
      <c r="A45" s="7">
        <v>44</v>
      </c>
      <c r="B45" s="8">
        <v>39193</v>
      </c>
      <c r="C45" s="8" t="s">
        <v>58</v>
      </c>
      <c r="D45" s="8"/>
      <c r="E45" s="7" t="s">
        <v>80</v>
      </c>
      <c r="F45" s="12" t="s">
        <v>154</v>
      </c>
      <c r="G45" s="10" t="s">
        <v>39</v>
      </c>
      <c r="H45" s="10" t="s">
        <v>2</v>
      </c>
      <c r="I45" s="10" t="s">
        <v>9</v>
      </c>
      <c r="J45" s="10" t="str">
        <f t="shared" si="2"/>
        <v>A</v>
      </c>
      <c r="K45" s="11">
        <f ca="1">VLOOKUP(F45,OFFSET(Hodnoc!$A$1:$C$23,0,IF(I45="Hory",0,IF(I45="Ledy",3,IF(I45="Písek",6,IF(I45="Skalky",9,IF(I45="Boulder",12,"chyba")))))),IF(J45="A",2,3),0)*VLOOKUP(G45,Hodnoc!$P$1:$Q$9,2,0)</f>
        <v>7.5</v>
      </c>
      <c r="L45" s="25">
        <f t="shared" si="1"/>
        <v>764.6</v>
      </c>
    </row>
    <row r="46" spans="1:12" ht="12.75">
      <c r="A46" s="7">
        <v>45</v>
      </c>
      <c r="B46" s="8">
        <v>39193</v>
      </c>
      <c r="C46" s="8" t="s">
        <v>58</v>
      </c>
      <c r="D46" s="8"/>
      <c r="E46" s="7" t="s">
        <v>190</v>
      </c>
      <c r="F46" s="12">
        <v>4</v>
      </c>
      <c r="G46" s="10" t="s">
        <v>5</v>
      </c>
      <c r="H46" s="10" t="s">
        <v>2</v>
      </c>
      <c r="I46" s="10" t="s">
        <v>9</v>
      </c>
      <c r="J46" s="10" t="str">
        <f t="shared" si="2"/>
        <v>B</v>
      </c>
      <c r="K46" s="11">
        <f ca="1">VLOOKUP(F46,OFFSET(Hodnoc!$A$1:$C$23,0,IF(I46="Hory",0,IF(I46="Ledy",3,IF(I46="Písek",6,IF(I46="Skalky",9,IF(I46="Boulder",12,"chyba")))))),IF(J46="A",2,3),0)*VLOOKUP(G46,Hodnoc!$P$1:$Q$9,2,0)</f>
        <v>3.9000000000000004</v>
      </c>
      <c r="L46" s="25">
        <f t="shared" si="1"/>
        <v>768.5</v>
      </c>
    </row>
    <row r="47" spans="1:12" ht="12.75">
      <c r="A47" s="7">
        <v>46</v>
      </c>
      <c r="B47" s="8">
        <v>39193</v>
      </c>
      <c r="C47" s="8" t="s">
        <v>58</v>
      </c>
      <c r="D47" s="8"/>
      <c r="E47" s="7" t="s">
        <v>179</v>
      </c>
      <c r="F47" s="12">
        <v>3</v>
      </c>
      <c r="G47" s="10" t="s">
        <v>39</v>
      </c>
      <c r="H47" s="10" t="s">
        <v>2</v>
      </c>
      <c r="I47" s="10" t="s">
        <v>9</v>
      </c>
      <c r="J47" s="10" t="str">
        <f t="shared" si="2"/>
        <v>A</v>
      </c>
      <c r="K47" s="11">
        <f ca="1">VLOOKUP(F47,OFFSET(Hodnoc!$A$1:$C$23,0,IF(I47="Hory",0,IF(I47="Ledy",3,IF(I47="Písek",6,IF(I47="Skalky",9,IF(I47="Boulder",12,"chyba")))))),IF(J47="A",2,3),0)*VLOOKUP(G47,Hodnoc!$P$1:$Q$9,2,0)</f>
        <v>4.5</v>
      </c>
      <c r="L47" s="25">
        <f t="shared" si="1"/>
        <v>773</v>
      </c>
    </row>
    <row r="48" spans="1:12" ht="12.75">
      <c r="A48" s="7">
        <v>47</v>
      </c>
      <c r="B48" s="8">
        <v>39193</v>
      </c>
      <c r="C48" s="8" t="s">
        <v>58</v>
      </c>
      <c r="D48" s="8"/>
      <c r="E48" s="7" t="s">
        <v>191</v>
      </c>
      <c r="F48" s="12">
        <v>3</v>
      </c>
      <c r="G48" s="10" t="s">
        <v>39</v>
      </c>
      <c r="H48" s="10" t="s">
        <v>2</v>
      </c>
      <c r="I48" s="10" t="s">
        <v>9</v>
      </c>
      <c r="J48" s="10" t="str">
        <f t="shared" si="2"/>
        <v>A</v>
      </c>
      <c r="K48" s="11">
        <f ca="1">VLOOKUP(F48,OFFSET(Hodnoc!$A$1:$C$23,0,IF(I48="Hory",0,IF(I48="Ledy",3,IF(I48="Písek",6,IF(I48="Skalky",9,IF(I48="Boulder",12,"chyba")))))),IF(J48="A",2,3),0)*VLOOKUP(G48,Hodnoc!$P$1:$Q$9,2,0)</f>
        <v>4.5</v>
      </c>
      <c r="L48" s="25">
        <f t="shared" si="1"/>
        <v>777.5</v>
      </c>
    </row>
    <row r="49" spans="1:12" ht="12.75">
      <c r="A49" s="7">
        <v>48</v>
      </c>
      <c r="B49" s="8">
        <v>39193</v>
      </c>
      <c r="C49" s="8" t="s">
        <v>58</v>
      </c>
      <c r="D49" s="8"/>
      <c r="E49" s="7" t="s">
        <v>192</v>
      </c>
      <c r="F49" s="12" t="s">
        <v>154</v>
      </c>
      <c r="G49" s="10" t="s">
        <v>39</v>
      </c>
      <c r="H49" s="10" t="s">
        <v>2</v>
      </c>
      <c r="I49" s="10" t="s">
        <v>9</v>
      </c>
      <c r="J49" s="10" t="str">
        <f t="shared" si="2"/>
        <v>A</v>
      </c>
      <c r="K49" s="11">
        <f ca="1">VLOOKUP(F49,OFFSET(Hodnoc!$A$1:$C$23,0,IF(I49="Hory",0,IF(I49="Ledy",3,IF(I49="Písek",6,IF(I49="Skalky",9,IF(I49="Boulder",12,"chyba")))))),IF(J49="A",2,3),0)*VLOOKUP(G49,Hodnoc!$P$1:$Q$9,2,0)</f>
        <v>7.5</v>
      </c>
      <c r="L49" s="25">
        <f t="shared" si="1"/>
        <v>785</v>
      </c>
    </row>
    <row r="50" spans="1:12" ht="12.75">
      <c r="A50" s="7">
        <v>49</v>
      </c>
      <c r="B50" s="8">
        <v>39193</v>
      </c>
      <c r="C50" s="8" t="s">
        <v>58</v>
      </c>
      <c r="D50" s="8"/>
      <c r="E50" s="7" t="s">
        <v>193</v>
      </c>
      <c r="F50" s="12" t="s">
        <v>157</v>
      </c>
      <c r="G50" s="10" t="s">
        <v>39</v>
      </c>
      <c r="H50" s="10" t="s">
        <v>2</v>
      </c>
      <c r="I50" s="10" t="s">
        <v>9</v>
      </c>
      <c r="J50" s="10" t="str">
        <f t="shared" si="2"/>
        <v>A</v>
      </c>
      <c r="K50" s="11">
        <f ca="1">VLOOKUP(F50,OFFSET(Hodnoc!$A$1:$C$23,0,IF(I50="Hory",0,IF(I50="Ledy",3,IF(I50="Písek",6,IF(I50="Skalky",9,IF(I50="Boulder",12,"chyba")))))),IF(J50="A",2,3),0)*VLOOKUP(G50,Hodnoc!$P$1:$Q$9,2,0)</f>
        <v>24</v>
      </c>
      <c r="L50" s="25">
        <f t="shared" si="1"/>
        <v>809</v>
      </c>
    </row>
    <row r="51" spans="1:12" ht="12.75">
      <c r="A51" s="7">
        <v>50</v>
      </c>
      <c r="B51" s="8">
        <v>39193</v>
      </c>
      <c r="C51" s="8" t="s">
        <v>58</v>
      </c>
      <c r="D51" s="8"/>
      <c r="E51" s="7" t="s">
        <v>194</v>
      </c>
      <c r="F51" s="12">
        <v>3</v>
      </c>
      <c r="G51" s="10" t="s">
        <v>5</v>
      </c>
      <c r="H51" s="10" t="s">
        <v>2</v>
      </c>
      <c r="I51" s="10" t="s">
        <v>9</v>
      </c>
      <c r="J51" s="10" t="str">
        <f t="shared" si="2"/>
        <v>B</v>
      </c>
      <c r="K51" s="11">
        <f ca="1">VLOOKUP(F51,OFFSET(Hodnoc!$A$1:$C$23,0,IF(I51="Hory",0,IF(I51="Ledy",3,IF(I51="Písek",6,IF(I51="Skalky",9,IF(I51="Boulder",12,"chyba")))))),IF(J51="A",2,3),0)*VLOOKUP(G51,Hodnoc!$P$1:$Q$9,2,0)</f>
        <v>1.3</v>
      </c>
      <c r="L51" s="25">
        <f t="shared" si="1"/>
        <v>810.3</v>
      </c>
    </row>
    <row r="52" spans="1:12" ht="12.75">
      <c r="A52" s="7">
        <v>51</v>
      </c>
      <c r="B52" s="8">
        <v>39193</v>
      </c>
      <c r="C52" s="8" t="s">
        <v>58</v>
      </c>
      <c r="D52" s="8"/>
      <c r="E52" s="7" t="s">
        <v>195</v>
      </c>
      <c r="F52" s="12">
        <v>5</v>
      </c>
      <c r="G52" s="10" t="s">
        <v>39</v>
      </c>
      <c r="H52" s="10" t="s">
        <v>2</v>
      </c>
      <c r="I52" s="10" t="s">
        <v>9</v>
      </c>
      <c r="J52" s="10" t="str">
        <f t="shared" si="2"/>
        <v>A</v>
      </c>
      <c r="K52" s="11">
        <f ca="1">VLOOKUP(F52,OFFSET(Hodnoc!$A$1:$C$23,0,IF(I52="Hory",0,IF(I52="Ledy",3,IF(I52="Písek",6,IF(I52="Skalky",9,IF(I52="Boulder",12,"chyba")))))),IF(J52="A",2,3),0)*VLOOKUP(G52,Hodnoc!$P$1:$Q$9,2,0)</f>
        <v>16.5</v>
      </c>
      <c r="L52" s="25">
        <f t="shared" si="1"/>
        <v>826.8</v>
      </c>
    </row>
    <row r="53" spans="1:12" ht="12.75">
      <c r="A53" s="7">
        <v>52</v>
      </c>
      <c r="B53" s="8">
        <v>39193</v>
      </c>
      <c r="C53" s="8" t="s">
        <v>58</v>
      </c>
      <c r="D53" s="8"/>
      <c r="E53" s="7" t="s">
        <v>196</v>
      </c>
      <c r="F53" s="12">
        <v>4</v>
      </c>
      <c r="G53" s="10" t="s">
        <v>39</v>
      </c>
      <c r="H53" s="10" t="s">
        <v>2</v>
      </c>
      <c r="I53" s="10" t="s">
        <v>9</v>
      </c>
      <c r="J53" s="10" t="str">
        <f t="shared" si="2"/>
        <v>A</v>
      </c>
      <c r="K53" s="11">
        <f ca="1">VLOOKUP(F53,OFFSET(Hodnoc!$A$1:$C$23,0,IF(I53="Hory",0,IF(I53="Ledy",3,IF(I53="Písek",6,IF(I53="Skalky",9,IF(I53="Boulder",12,"chyba")))))),IF(J53="A",2,3),0)*VLOOKUP(G53,Hodnoc!$P$1:$Q$9,2,0)</f>
        <v>9</v>
      </c>
      <c r="L53" s="25">
        <f t="shared" si="1"/>
        <v>835.8</v>
      </c>
    </row>
    <row r="54" spans="1:12" ht="12.75">
      <c r="A54" s="7">
        <v>53</v>
      </c>
      <c r="B54" s="8">
        <v>39193</v>
      </c>
      <c r="C54" s="8" t="s">
        <v>58</v>
      </c>
      <c r="D54" s="8"/>
      <c r="E54" s="7" t="s">
        <v>197</v>
      </c>
      <c r="F54" s="12" t="s">
        <v>153</v>
      </c>
      <c r="G54" s="10" t="s">
        <v>39</v>
      </c>
      <c r="H54" s="10" t="s">
        <v>2</v>
      </c>
      <c r="I54" s="10" t="s">
        <v>9</v>
      </c>
      <c r="J54" s="10" t="str">
        <f t="shared" si="2"/>
        <v>A</v>
      </c>
      <c r="K54" s="11">
        <f ca="1">VLOOKUP(F54,OFFSET(Hodnoc!$A$1:$C$23,0,IF(I54="Hory",0,IF(I54="Ledy",3,IF(I54="Písek",6,IF(I54="Skalky",9,IF(I54="Boulder",12,"chyba")))))),IF(J54="A",2,3),0)*VLOOKUP(G54,Hodnoc!$P$1:$Q$9,2,0)</f>
        <v>6</v>
      </c>
      <c r="L54" s="25">
        <f t="shared" si="1"/>
        <v>841.8</v>
      </c>
    </row>
    <row r="55" spans="1:12" ht="12.75">
      <c r="A55" s="7">
        <v>54</v>
      </c>
      <c r="B55" s="8">
        <v>39193</v>
      </c>
      <c r="C55" s="8" t="s">
        <v>58</v>
      </c>
      <c r="D55" s="8"/>
      <c r="E55" s="7" t="s">
        <v>198</v>
      </c>
      <c r="F55" s="12" t="s">
        <v>156</v>
      </c>
      <c r="G55" s="10" t="s">
        <v>39</v>
      </c>
      <c r="H55" s="10" t="s">
        <v>2</v>
      </c>
      <c r="I55" s="10" t="s">
        <v>9</v>
      </c>
      <c r="J55" s="10" t="str">
        <f t="shared" si="2"/>
        <v>A</v>
      </c>
      <c r="K55" s="11">
        <f ca="1">VLOOKUP(F55,OFFSET(Hodnoc!$A$1:$C$23,0,IF(I55="Hory",0,IF(I55="Ledy",3,IF(I55="Písek",6,IF(I55="Skalky",9,IF(I55="Boulder",12,"chyba")))))),IF(J55="A",2,3),0)*VLOOKUP(G55,Hodnoc!$P$1:$Q$9,2,0)</f>
        <v>19.5</v>
      </c>
      <c r="L55" s="25">
        <f t="shared" si="1"/>
        <v>861.3</v>
      </c>
    </row>
    <row r="56" spans="1:12" ht="12.75">
      <c r="A56" s="7">
        <v>55</v>
      </c>
      <c r="B56" s="8">
        <v>39193</v>
      </c>
      <c r="C56" s="8" t="s">
        <v>58</v>
      </c>
      <c r="D56" s="8"/>
      <c r="E56" s="7" t="s">
        <v>199</v>
      </c>
      <c r="F56" s="12">
        <v>6</v>
      </c>
      <c r="G56" s="10" t="s">
        <v>39</v>
      </c>
      <c r="H56" s="10" t="s">
        <v>2</v>
      </c>
      <c r="I56" s="10" t="s">
        <v>9</v>
      </c>
      <c r="J56" s="10" t="str">
        <f t="shared" si="2"/>
        <v>A</v>
      </c>
      <c r="K56" s="11">
        <f ca="1">VLOOKUP(F56,OFFSET(Hodnoc!$A$1:$C$23,0,IF(I56="Hory",0,IF(I56="Ledy",3,IF(I56="Písek",6,IF(I56="Skalky",9,IF(I56="Boulder",12,"chyba")))))),IF(J56="A",2,3),0)*VLOOKUP(G56,Hodnoc!$P$1:$Q$9,2,0)</f>
        <v>27</v>
      </c>
      <c r="L56" s="25">
        <f t="shared" si="1"/>
        <v>888.3</v>
      </c>
    </row>
    <row r="57" spans="1:12" ht="12.75">
      <c r="A57" s="7">
        <v>56</v>
      </c>
      <c r="B57" s="8">
        <v>39193</v>
      </c>
      <c r="C57" s="8" t="s">
        <v>58</v>
      </c>
      <c r="D57" s="8"/>
      <c r="E57" s="7" t="s">
        <v>200</v>
      </c>
      <c r="F57" s="12">
        <v>3</v>
      </c>
      <c r="G57" s="10" t="s">
        <v>39</v>
      </c>
      <c r="H57" s="10" t="s">
        <v>2</v>
      </c>
      <c r="I57" s="10" t="s">
        <v>9</v>
      </c>
      <c r="J57" s="10" t="str">
        <f t="shared" si="2"/>
        <v>A</v>
      </c>
      <c r="K57" s="11">
        <f ca="1">VLOOKUP(F57,OFFSET(Hodnoc!$A$1:$C$23,0,IF(I57="Hory",0,IF(I57="Ledy",3,IF(I57="Písek",6,IF(I57="Skalky",9,IF(I57="Boulder",12,"chyba")))))),IF(J57="A",2,3),0)*VLOOKUP(G57,Hodnoc!$P$1:$Q$9,2,0)</f>
        <v>4.5</v>
      </c>
      <c r="L57" s="25">
        <f t="shared" si="1"/>
        <v>892.8</v>
      </c>
    </row>
    <row r="58" spans="1:12" ht="12.75">
      <c r="A58" s="7">
        <v>57</v>
      </c>
      <c r="B58" s="8">
        <v>39193</v>
      </c>
      <c r="C58" s="8" t="s">
        <v>58</v>
      </c>
      <c r="D58" s="8"/>
      <c r="E58" s="7" t="s">
        <v>201</v>
      </c>
      <c r="F58" s="12">
        <v>5</v>
      </c>
      <c r="G58" s="10" t="s">
        <v>38</v>
      </c>
      <c r="H58" s="10" t="s">
        <v>2</v>
      </c>
      <c r="I58" s="10" t="s">
        <v>9</v>
      </c>
      <c r="J58" s="10" t="str">
        <f t="shared" si="2"/>
        <v>A</v>
      </c>
      <c r="K58" s="11">
        <f ca="1">VLOOKUP(F58,OFFSET(Hodnoc!$A$1:$C$23,0,IF(I58="Hory",0,IF(I58="Ledy",3,IF(I58="Písek",6,IF(I58="Skalky",9,IF(I58="Boulder",12,"chyba")))))),IF(J58="A",2,3),0)*VLOOKUP(G58,Hodnoc!$P$1:$Q$9,2,0)</f>
        <v>16.5</v>
      </c>
      <c r="L58" s="25">
        <f t="shared" si="1"/>
        <v>909.3</v>
      </c>
    </row>
    <row r="59" spans="1:12" ht="12.75">
      <c r="A59" s="7">
        <v>58</v>
      </c>
      <c r="B59" s="8">
        <v>39193</v>
      </c>
      <c r="C59" s="8" t="s">
        <v>58</v>
      </c>
      <c r="D59" s="8"/>
      <c r="E59" s="7" t="s">
        <v>202</v>
      </c>
      <c r="F59" s="12">
        <v>5</v>
      </c>
      <c r="G59" s="10" t="s">
        <v>38</v>
      </c>
      <c r="H59" s="10" t="s">
        <v>2</v>
      </c>
      <c r="I59" s="10" t="s">
        <v>9</v>
      </c>
      <c r="J59" s="10" t="str">
        <f t="shared" si="2"/>
        <v>A</v>
      </c>
      <c r="K59" s="11">
        <f ca="1">VLOOKUP(F59,OFFSET(Hodnoc!$A$1:$C$23,0,IF(I59="Hory",0,IF(I59="Ledy",3,IF(I59="Písek",6,IF(I59="Skalky",9,IF(I59="Boulder",12,"chyba")))))),IF(J59="A",2,3),0)*VLOOKUP(G59,Hodnoc!$P$1:$Q$9,2,0)</f>
        <v>16.5</v>
      </c>
      <c r="L59" s="25">
        <f t="shared" si="1"/>
        <v>925.8</v>
      </c>
    </row>
    <row r="60" spans="1:12" ht="12.75">
      <c r="A60" s="7">
        <v>59</v>
      </c>
      <c r="B60" s="8">
        <v>39193</v>
      </c>
      <c r="C60" s="8" t="s">
        <v>58</v>
      </c>
      <c r="D60" s="8"/>
      <c r="E60" s="7" t="s">
        <v>203</v>
      </c>
      <c r="F60" s="12" t="s">
        <v>124</v>
      </c>
      <c r="G60" s="10" t="s">
        <v>5</v>
      </c>
      <c r="H60" s="10" t="s">
        <v>2</v>
      </c>
      <c r="I60" s="10" t="s">
        <v>9</v>
      </c>
      <c r="J60" s="10" t="str">
        <f t="shared" si="2"/>
        <v>B</v>
      </c>
      <c r="K60" s="11">
        <f ca="1">VLOOKUP(F60,OFFSET(Hodnoc!$A$1:$C$23,0,IF(I60="Hory",0,IF(I60="Ledy",3,IF(I60="Písek",6,IF(I60="Skalky",9,IF(I60="Boulder",12,"chyba")))))),IF(J60="A",2,3),0)*VLOOKUP(G60,Hodnoc!$P$1:$Q$9,2,0)</f>
        <v>5.2</v>
      </c>
      <c r="L60" s="25">
        <f t="shared" si="1"/>
        <v>931</v>
      </c>
    </row>
    <row r="61" spans="1:12" ht="12.75">
      <c r="A61" s="7">
        <v>60</v>
      </c>
      <c r="B61" s="8">
        <v>39193</v>
      </c>
      <c r="C61" s="8" t="s">
        <v>58</v>
      </c>
      <c r="D61" s="8"/>
      <c r="E61" s="7" t="s">
        <v>204</v>
      </c>
      <c r="F61" s="12">
        <v>6</v>
      </c>
      <c r="G61" s="10" t="s">
        <v>39</v>
      </c>
      <c r="H61" s="10" t="s">
        <v>2</v>
      </c>
      <c r="I61" s="10" t="s">
        <v>9</v>
      </c>
      <c r="J61" s="10" t="str">
        <f t="shared" si="2"/>
        <v>A</v>
      </c>
      <c r="K61" s="11">
        <f ca="1">VLOOKUP(F61,OFFSET(Hodnoc!$A$1:$C$23,0,IF(I61="Hory",0,IF(I61="Ledy",3,IF(I61="Písek",6,IF(I61="Skalky",9,IF(I61="Boulder",12,"chyba")))))),IF(J61="A",2,3),0)*VLOOKUP(G61,Hodnoc!$P$1:$Q$9,2,0)</f>
        <v>27</v>
      </c>
      <c r="L61" s="25">
        <f t="shared" si="1"/>
        <v>958</v>
      </c>
    </row>
    <row r="62" spans="1:12" ht="12.75">
      <c r="A62" s="7">
        <v>61</v>
      </c>
      <c r="B62" s="8">
        <v>39193</v>
      </c>
      <c r="C62" s="8" t="s">
        <v>58</v>
      </c>
      <c r="D62" s="8"/>
      <c r="E62" s="7" t="s">
        <v>205</v>
      </c>
      <c r="F62" s="12" t="s">
        <v>156</v>
      </c>
      <c r="G62" s="10" t="s">
        <v>39</v>
      </c>
      <c r="H62" s="10" t="s">
        <v>2</v>
      </c>
      <c r="I62" s="10" t="s">
        <v>9</v>
      </c>
      <c r="J62" s="10" t="str">
        <f t="shared" si="2"/>
        <v>A</v>
      </c>
      <c r="K62" s="11">
        <f ca="1">VLOOKUP(F62,OFFSET(Hodnoc!$A$1:$C$23,0,IF(I62="Hory",0,IF(I62="Ledy",3,IF(I62="Písek",6,IF(I62="Skalky",9,IF(I62="Boulder",12,"chyba")))))),IF(J62="A",2,3),0)*VLOOKUP(G62,Hodnoc!$P$1:$Q$9,2,0)</f>
        <v>19.5</v>
      </c>
      <c r="L62" s="25">
        <f t="shared" si="1"/>
        <v>977.5</v>
      </c>
    </row>
    <row r="63" spans="1:12" ht="12.75">
      <c r="A63" s="7">
        <v>62</v>
      </c>
      <c r="B63" s="8">
        <v>39193</v>
      </c>
      <c r="C63" s="8" t="s">
        <v>58</v>
      </c>
      <c r="D63" s="8"/>
      <c r="E63" s="7" t="s">
        <v>206</v>
      </c>
      <c r="F63" s="12" t="s">
        <v>156</v>
      </c>
      <c r="G63" s="10" t="s">
        <v>39</v>
      </c>
      <c r="H63" s="10" t="s">
        <v>2</v>
      </c>
      <c r="I63" s="10" t="s">
        <v>9</v>
      </c>
      <c r="J63" s="10" t="str">
        <f t="shared" si="2"/>
        <v>A</v>
      </c>
      <c r="K63" s="11">
        <f ca="1">VLOOKUP(F63,OFFSET(Hodnoc!$A$1:$C$23,0,IF(I63="Hory",0,IF(I63="Ledy",3,IF(I63="Písek",6,IF(I63="Skalky",9,IF(I63="Boulder",12,"chyba")))))),IF(J63="A",2,3),0)*VLOOKUP(G63,Hodnoc!$P$1:$Q$9,2,0)</f>
        <v>19.5</v>
      </c>
      <c r="L63" s="25">
        <f t="shared" si="1"/>
        <v>997</v>
      </c>
    </row>
    <row r="64" spans="1:12" ht="12.75">
      <c r="A64" s="7">
        <v>63</v>
      </c>
      <c r="B64" s="8">
        <v>39193</v>
      </c>
      <c r="C64" s="8" t="s">
        <v>58</v>
      </c>
      <c r="D64" s="8"/>
      <c r="E64" s="7" t="s">
        <v>207</v>
      </c>
      <c r="F64" s="12" t="s">
        <v>156</v>
      </c>
      <c r="G64" s="10" t="s">
        <v>39</v>
      </c>
      <c r="H64" s="10" t="s">
        <v>2</v>
      </c>
      <c r="I64" s="10" t="s">
        <v>9</v>
      </c>
      <c r="J64" s="10" t="str">
        <f t="shared" si="2"/>
        <v>A</v>
      </c>
      <c r="K64" s="11">
        <f ca="1">VLOOKUP(F64,OFFSET(Hodnoc!$A$1:$C$23,0,IF(I64="Hory",0,IF(I64="Ledy",3,IF(I64="Písek",6,IF(I64="Skalky",9,IF(I64="Boulder",12,"chyba")))))),IF(J64="A",2,3),0)*VLOOKUP(G64,Hodnoc!$P$1:$Q$9,2,0)</f>
        <v>19.5</v>
      </c>
      <c r="L64" s="25">
        <f t="shared" si="1"/>
        <v>1016.5</v>
      </c>
    </row>
    <row r="65" spans="1:12" ht="12.75">
      <c r="A65" s="7">
        <v>64</v>
      </c>
      <c r="B65" s="8">
        <v>39193</v>
      </c>
      <c r="C65" s="8" t="s">
        <v>58</v>
      </c>
      <c r="D65" s="8"/>
      <c r="E65" s="7" t="s">
        <v>208</v>
      </c>
      <c r="F65" s="12">
        <v>4</v>
      </c>
      <c r="G65" s="10" t="s">
        <v>39</v>
      </c>
      <c r="H65" s="10" t="s">
        <v>2</v>
      </c>
      <c r="I65" s="10" t="s">
        <v>9</v>
      </c>
      <c r="J65" s="10" t="str">
        <f t="shared" si="2"/>
        <v>A</v>
      </c>
      <c r="K65" s="11">
        <f ca="1">VLOOKUP(F65,OFFSET(Hodnoc!$A$1:$C$23,0,IF(I65="Hory",0,IF(I65="Ledy",3,IF(I65="Písek",6,IF(I65="Skalky",9,IF(I65="Boulder",12,"chyba")))))),IF(J65="A",2,3),0)*VLOOKUP(G65,Hodnoc!$P$1:$Q$9,2,0)</f>
        <v>9</v>
      </c>
      <c r="L65" s="25">
        <f t="shared" si="1"/>
        <v>1025.5</v>
      </c>
    </row>
    <row r="66" spans="1:12" ht="12.75">
      <c r="A66" s="7">
        <v>65</v>
      </c>
      <c r="B66" s="8">
        <v>39193</v>
      </c>
      <c r="C66" s="8" t="s">
        <v>58</v>
      </c>
      <c r="D66" s="8"/>
      <c r="E66" s="7" t="s">
        <v>209</v>
      </c>
      <c r="F66" s="12">
        <v>6</v>
      </c>
      <c r="G66" s="10" t="s">
        <v>39</v>
      </c>
      <c r="H66" s="10" t="s">
        <v>2</v>
      </c>
      <c r="I66" s="10" t="s">
        <v>9</v>
      </c>
      <c r="J66" s="10" t="str">
        <f aca="true" t="shared" si="3" ref="J66:J97">IF(OR(G66="TR",G66="TRO"),"B","A")</f>
        <v>A</v>
      </c>
      <c r="K66" s="11">
        <f ca="1">VLOOKUP(F66,OFFSET(Hodnoc!$A$1:$C$23,0,IF(I66="Hory",0,IF(I66="Ledy",3,IF(I66="Písek",6,IF(I66="Skalky",9,IF(I66="Boulder",12,"chyba")))))),IF(J66="A",2,3),0)*VLOOKUP(G66,Hodnoc!$P$1:$Q$9,2,0)</f>
        <v>27</v>
      </c>
      <c r="L66" s="25">
        <f t="shared" si="1"/>
        <v>1052.5</v>
      </c>
    </row>
    <row r="67" spans="1:12" ht="12.75">
      <c r="A67" s="7">
        <v>66</v>
      </c>
      <c r="B67" s="8">
        <v>39200</v>
      </c>
      <c r="C67" s="8" t="s">
        <v>58</v>
      </c>
      <c r="D67" s="8"/>
      <c r="E67" s="7" t="s">
        <v>211</v>
      </c>
      <c r="F67" s="12" t="s">
        <v>159</v>
      </c>
      <c r="G67" s="10" t="s">
        <v>38</v>
      </c>
      <c r="H67" s="10" t="s">
        <v>2</v>
      </c>
      <c r="I67" s="10" t="s">
        <v>9</v>
      </c>
      <c r="J67" s="10" t="str">
        <f t="shared" si="3"/>
        <v>A</v>
      </c>
      <c r="K67" s="11">
        <f ca="1">VLOOKUP(F67,OFFSET(Hodnoc!$A$1:$C$23,0,IF(I67="Hory",0,IF(I67="Ledy",3,IF(I67="Písek",6,IF(I67="Skalky",9,IF(I67="Boulder",12,"chyba")))))),IF(J67="A",2,3),0)*VLOOKUP(G67,Hodnoc!$P$1:$Q$9,2,0)</f>
        <v>37.5</v>
      </c>
      <c r="L67" s="25">
        <f t="shared" si="1"/>
        <v>1090</v>
      </c>
    </row>
    <row r="68" spans="1:12" ht="12.75">
      <c r="A68" s="7">
        <v>67</v>
      </c>
      <c r="B68" s="8">
        <v>39200</v>
      </c>
      <c r="C68" s="8" t="s">
        <v>58</v>
      </c>
      <c r="D68" s="8"/>
      <c r="E68" s="7" t="s">
        <v>212</v>
      </c>
      <c r="F68" s="12" t="s">
        <v>159</v>
      </c>
      <c r="G68" s="10" t="s">
        <v>38</v>
      </c>
      <c r="H68" s="10" t="s">
        <v>2</v>
      </c>
      <c r="I68" s="10" t="s">
        <v>9</v>
      </c>
      <c r="J68" s="10" t="str">
        <f t="shared" si="3"/>
        <v>A</v>
      </c>
      <c r="K68" s="11">
        <f ca="1">VLOOKUP(F68,OFFSET(Hodnoc!$A$1:$C$23,0,IF(I68="Hory",0,IF(I68="Ledy",3,IF(I68="Písek",6,IF(I68="Skalky",9,IF(I68="Boulder",12,"chyba")))))),IF(J68="A",2,3),0)*VLOOKUP(G68,Hodnoc!$P$1:$Q$9,2,0)</f>
        <v>37.5</v>
      </c>
      <c r="L68" s="25">
        <f>L67+K68</f>
        <v>1127.5</v>
      </c>
    </row>
    <row r="69" spans="1:12" ht="12.75">
      <c r="A69" s="7">
        <v>68</v>
      </c>
      <c r="B69" s="8">
        <v>39200</v>
      </c>
      <c r="C69" s="8" t="s">
        <v>58</v>
      </c>
      <c r="D69" s="8"/>
      <c r="E69" s="7" t="s">
        <v>213</v>
      </c>
      <c r="F69" s="12">
        <v>7</v>
      </c>
      <c r="G69" s="10" t="s">
        <v>39</v>
      </c>
      <c r="H69" s="10" t="s">
        <v>2</v>
      </c>
      <c r="I69" s="10" t="s">
        <v>9</v>
      </c>
      <c r="J69" s="10" t="str">
        <f t="shared" si="3"/>
        <v>A</v>
      </c>
      <c r="K69" s="11">
        <f ca="1">VLOOKUP(F69,OFFSET(Hodnoc!$A$1:$C$23,0,IF(I69="Hory",0,IF(I69="Ledy",3,IF(I69="Písek",6,IF(I69="Skalky",9,IF(I69="Boulder",12,"chyba")))))),IF(J69="A",2,3),0)*VLOOKUP(G69,Hodnoc!$P$1:$Q$9,2,0)</f>
        <v>43.5</v>
      </c>
      <c r="L69" s="25">
        <f>L68+K69</f>
        <v>1171</v>
      </c>
    </row>
    <row r="70" spans="1:12" ht="12.75">
      <c r="A70" s="7">
        <v>69</v>
      </c>
      <c r="B70" s="8">
        <v>39200</v>
      </c>
      <c r="C70" s="8" t="s">
        <v>58</v>
      </c>
      <c r="D70" s="8"/>
      <c r="E70" s="7" t="s">
        <v>214</v>
      </c>
      <c r="F70" s="12" t="s">
        <v>158</v>
      </c>
      <c r="G70" s="10" t="s">
        <v>39</v>
      </c>
      <c r="H70" s="10" t="s">
        <v>2</v>
      </c>
      <c r="I70" s="10" t="s">
        <v>9</v>
      </c>
      <c r="J70" s="10" t="str">
        <f t="shared" si="3"/>
        <v>A</v>
      </c>
      <c r="K70" s="11">
        <f ca="1">VLOOKUP(F70,OFFSET(Hodnoc!$A$1:$C$23,0,IF(I70="Hory",0,IF(I70="Ledy",3,IF(I70="Písek",6,IF(I70="Skalky",9,IF(I70="Boulder",12,"chyba")))))),IF(J70="A",2,3),0)*VLOOKUP(G70,Hodnoc!$P$1:$Q$9,2,0)</f>
        <v>31.5</v>
      </c>
      <c r="L70" s="25">
        <f>L69+K70</f>
        <v>1202.5</v>
      </c>
    </row>
    <row r="71" spans="1:12" ht="12.75">
      <c r="A71" s="7">
        <v>70</v>
      </c>
      <c r="B71" s="8">
        <v>39200</v>
      </c>
      <c r="C71" s="8" t="s">
        <v>58</v>
      </c>
      <c r="D71" s="8"/>
      <c r="E71" s="7" t="s">
        <v>215</v>
      </c>
      <c r="F71" s="12" t="s">
        <v>159</v>
      </c>
      <c r="G71" s="10" t="s">
        <v>39</v>
      </c>
      <c r="H71" s="10" t="s">
        <v>2</v>
      </c>
      <c r="I71" s="10" t="s">
        <v>9</v>
      </c>
      <c r="J71" s="10" t="str">
        <f t="shared" si="3"/>
        <v>A</v>
      </c>
      <c r="K71" s="11">
        <f ca="1">VLOOKUP(F71,OFFSET(Hodnoc!$A$1:$C$23,0,IF(I71="Hory",0,IF(I71="Ledy",3,IF(I71="Písek",6,IF(I71="Skalky",9,IF(I71="Boulder",12,"chyba")))))),IF(J71="A",2,3),0)*VLOOKUP(G71,Hodnoc!$P$1:$Q$9,2,0)</f>
        <v>37.5</v>
      </c>
      <c r="L71" s="25">
        <f>L70+K71</f>
        <v>1240</v>
      </c>
    </row>
    <row r="72" spans="1:12" ht="12.75">
      <c r="A72" s="7">
        <v>71</v>
      </c>
      <c r="B72" s="8">
        <v>39200</v>
      </c>
      <c r="C72" s="8" t="s">
        <v>58</v>
      </c>
      <c r="D72" s="8"/>
      <c r="E72" s="7" t="s">
        <v>216</v>
      </c>
      <c r="F72" s="12">
        <v>6</v>
      </c>
      <c r="G72" s="10" t="s">
        <v>39</v>
      </c>
      <c r="H72" s="10" t="s">
        <v>2</v>
      </c>
      <c r="I72" s="10" t="s">
        <v>9</v>
      </c>
      <c r="J72" s="10" t="str">
        <f t="shared" si="3"/>
        <v>A</v>
      </c>
      <c r="K72" s="11">
        <f ca="1">VLOOKUP(F72,OFFSET(Hodnoc!$A$1:$C$23,0,IF(I72="Hory",0,IF(I72="Ledy",3,IF(I72="Písek",6,IF(I72="Skalky",9,IF(I72="Boulder",12,"chyba")))))),IF(J72="A",2,3),0)*VLOOKUP(G72,Hodnoc!$P$1:$Q$9,2,0)</f>
        <v>27</v>
      </c>
      <c r="L72" s="25">
        <f>L71+K72</f>
        <v>1267</v>
      </c>
    </row>
    <row r="73" spans="1:12" ht="12.75">
      <c r="A73" s="7">
        <v>72</v>
      </c>
      <c r="B73" s="8">
        <v>39202</v>
      </c>
      <c r="C73" s="8" t="s">
        <v>259</v>
      </c>
      <c r="D73" s="8" t="s">
        <v>259</v>
      </c>
      <c r="E73" s="7" t="s">
        <v>260</v>
      </c>
      <c r="F73" s="12" t="s">
        <v>159</v>
      </c>
      <c r="G73" s="10" t="s">
        <v>39</v>
      </c>
      <c r="H73" s="10" t="s">
        <v>2</v>
      </c>
      <c r="I73" s="10" t="s">
        <v>9</v>
      </c>
      <c r="J73" s="10" t="str">
        <f t="shared" si="3"/>
        <v>A</v>
      </c>
      <c r="K73" s="11">
        <f ca="1">VLOOKUP(F73,OFFSET(Hodnoc!$A$1:$C$23,0,IF(I73="Hory",0,IF(I73="Ledy",3,IF(I73="Písek",6,IF(I73="Skalky",9,IF(I73="Boulder",12,"chyba")))))),IF(J73="A",2,3),0)*VLOOKUP(G73,Hodnoc!$P$1:$Q$9,2,0)</f>
        <v>37.5</v>
      </c>
      <c r="L73" s="25">
        <f aca="true" t="shared" si="4" ref="L73:L80">L72+K73</f>
        <v>1304.5</v>
      </c>
    </row>
    <row r="74" spans="1:12" ht="12.75">
      <c r="A74" s="7">
        <v>73</v>
      </c>
      <c r="B74" s="8">
        <v>39202</v>
      </c>
      <c r="C74" s="8" t="s">
        <v>259</v>
      </c>
      <c r="D74" s="8" t="s">
        <v>259</v>
      </c>
      <c r="E74" s="7" t="s">
        <v>265</v>
      </c>
      <c r="F74" s="12">
        <v>7</v>
      </c>
      <c r="G74" s="10" t="s">
        <v>39</v>
      </c>
      <c r="H74" s="10" t="s">
        <v>2</v>
      </c>
      <c r="I74" s="10" t="s">
        <v>9</v>
      </c>
      <c r="J74" s="10" t="str">
        <f t="shared" si="3"/>
        <v>A</v>
      </c>
      <c r="K74" s="11">
        <f ca="1">VLOOKUP(F74,OFFSET(Hodnoc!$A$1:$C$23,0,IF(I74="Hory",0,IF(I74="Ledy",3,IF(I74="Písek",6,IF(I74="Skalky",9,IF(I74="Boulder",12,"chyba")))))),IF(J74="A",2,3),0)*VLOOKUP(G74,Hodnoc!$P$1:$Q$9,2,0)</f>
        <v>43.5</v>
      </c>
      <c r="L74" s="25">
        <f t="shared" si="4"/>
        <v>1348</v>
      </c>
    </row>
    <row r="75" spans="1:12" ht="12.75">
      <c r="A75" s="7">
        <v>74</v>
      </c>
      <c r="B75" s="8">
        <v>39202</v>
      </c>
      <c r="C75" s="8" t="s">
        <v>259</v>
      </c>
      <c r="D75" s="8" t="s">
        <v>259</v>
      </c>
      <c r="E75" s="7" t="s">
        <v>266</v>
      </c>
      <c r="F75" s="12" t="s">
        <v>158</v>
      </c>
      <c r="G75" s="10" t="s">
        <v>39</v>
      </c>
      <c r="H75" s="10" t="s">
        <v>2</v>
      </c>
      <c r="I75" s="10" t="s">
        <v>9</v>
      </c>
      <c r="J75" s="10" t="str">
        <f t="shared" si="3"/>
        <v>A</v>
      </c>
      <c r="K75" s="11">
        <f ca="1">VLOOKUP(F75,OFFSET(Hodnoc!$A$1:$C$23,0,IF(I75="Hory",0,IF(I75="Ledy",3,IF(I75="Písek",6,IF(I75="Skalky",9,IF(I75="Boulder",12,"chyba")))))),IF(J75="A",2,3),0)*VLOOKUP(G75,Hodnoc!$P$1:$Q$9,2,0)</f>
        <v>31.5</v>
      </c>
      <c r="L75" s="25">
        <f t="shared" si="4"/>
        <v>1379.5</v>
      </c>
    </row>
    <row r="76" spans="1:12" ht="12.75">
      <c r="A76" s="7">
        <v>75</v>
      </c>
      <c r="B76" s="8">
        <v>39202</v>
      </c>
      <c r="C76" s="8" t="s">
        <v>259</v>
      </c>
      <c r="D76" s="8" t="s">
        <v>259</v>
      </c>
      <c r="E76" s="7" t="s">
        <v>267</v>
      </c>
      <c r="F76" s="12" t="s">
        <v>159</v>
      </c>
      <c r="G76" s="10" t="s">
        <v>39</v>
      </c>
      <c r="H76" s="10" t="s">
        <v>2</v>
      </c>
      <c r="I76" s="10" t="s">
        <v>9</v>
      </c>
      <c r="J76" s="10" t="str">
        <f t="shared" si="3"/>
        <v>A</v>
      </c>
      <c r="K76" s="11">
        <f ca="1">VLOOKUP(F76,OFFSET(Hodnoc!$A$1:$C$23,0,IF(I76="Hory",0,IF(I76="Ledy",3,IF(I76="Písek",6,IF(I76="Skalky",9,IF(I76="Boulder",12,"chyba")))))),IF(J76="A",2,3),0)*VLOOKUP(G76,Hodnoc!$P$1:$Q$9,2,0)</f>
        <v>37.5</v>
      </c>
      <c r="L76" s="25">
        <f t="shared" si="4"/>
        <v>1417</v>
      </c>
    </row>
    <row r="77" spans="1:12" ht="12.75">
      <c r="A77" s="7">
        <v>76</v>
      </c>
      <c r="B77" s="8">
        <v>39202</v>
      </c>
      <c r="C77" s="8" t="s">
        <v>259</v>
      </c>
      <c r="D77" s="8" t="s">
        <v>259</v>
      </c>
      <c r="E77" s="7" t="s">
        <v>268</v>
      </c>
      <c r="F77" s="12">
        <v>7</v>
      </c>
      <c r="G77" s="10" t="s">
        <v>39</v>
      </c>
      <c r="H77" s="10" t="s">
        <v>2</v>
      </c>
      <c r="I77" s="10" t="s">
        <v>9</v>
      </c>
      <c r="J77" s="10" t="str">
        <f t="shared" si="3"/>
        <v>A</v>
      </c>
      <c r="K77" s="11">
        <f ca="1">VLOOKUP(F77,OFFSET(Hodnoc!$A$1:$C$23,0,IF(I77="Hory",0,IF(I77="Ledy",3,IF(I77="Písek",6,IF(I77="Skalky",9,IF(I77="Boulder",12,"chyba")))))),IF(J77="A",2,3),0)*VLOOKUP(G77,Hodnoc!$P$1:$Q$9,2,0)</f>
        <v>43.5</v>
      </c>
      <c r="L77" s="25">
        <f t="shared" si="4"/>
        <v>1460.5</v>
      </c>
    </row>
    <row r="78" spans="1:12" ht="12.75">
      <c r="A78" s="7">
        <v>77</v>
      </c>
      <c r="B78" s="8">
        <v>39202</v>
      </c>
      <c r="C78" s="8" t="s">
        <v>259</v>
      </c>
      <c r="D78" s="8" t="s">
        <v>259</v>
      </c>
      <c r="E78" s="7" t="s">
        <v>269</v>
      </c>
      <c r="F78" s="12">
        <v>7</v>
      </c>
      <c r="G78" s="10" t="s">
        <v>38</v>
      </c>
      <c r="H78" s="10" t="s">
        <v>2</v>
      </c>
      <c r="I78" s="10" t="s">
        <v>9</v>
      </c>
      <c r="J78" s="10" t="str">
        <f t="shared" si="3"/>
        <v>A</v>
      </c>
      <c r="K78" s="11">
        <f ca="1">VLOOKUP(F78,OFFSET(Hodnoc!$A$1:$C$23,0,IF(I78="Hory",0,IF(I78="Ledy",3,IF(I78="Písek",6,IF(I78="Skalky",9,IF(I78="Boulder",12,"chyba")))))),IF(J78="A",2,3),0)*VLOOKUP(G78,Hodnoc!$P$1:$Q$9,2,0)</f>
        <v>43.5</v>
      </c>
      <c r="L78" s="25">
        <f t="shared" si="4"/>
        <v>1504</v>
      </c>
    </row>
    <row r="79" spans="1:12" ht="12.75">
      <c r="A79" s="7">
        <v>78</v>
      </c>
      <c r="B79" s="8">
        <v>39209</v>
      </c>
      <c r="C79" s="8" t="s">
        <v>270</v>
      </c>
      <c r="D79" s="8" t="s">
        <v>270</v>
      </c>
      <c r="E79" s="7" t="s">
        <v>271</v>
      </c>
      <c r="F79" s="12">
        <v>5</v>
      </c>
      <c r="G79" s="10" t="s">
        <v>39</v>
      </c>
      <c r="H79" s="10" t="s">
        <v>2</v>
      </c>
      <c r="I79" s="10" t="s">
        <v>9</v>
      </c>
      <c r="J79" s="10" t="str">
        <f t="shared" si="3"/>
        <v>A</v>
      </c>
      <c r="K79" s="11">
        <f ca="1">VLOOKUP(F79,OFFSET(Hodnoc!$A$1:$C$23,0,IF(I79="Hory",0,IF(I79="Ledy",3,IF(I79="Písek",6,IF(I79="Skalky",9,IF(I79="Boulder",12,"chyba")))))),IF(J79="A",2,3),0)*VLOOKUP(G79,Hodnoc!$P$1:$Q$9,2,0)</f>
        <v>16.5</v>
      </c>
      <c r="L79" s="25">
        <f t="shared" si="4"/>
        <v>1520.5</v>
      </c>
    </row>
    <row r="80" spans="1:12" ht="12.75">
      <c r="A80" s="7">
        <v>79</v>
      </c>
      <c r="B80" s="8">
        <v>39209</v>
      </c>
      <c r="C80" s="8" t="s">
        <v>270</v>
      </c>
      <c r="D80" s="8" t="s">
        <v>270</v>
      </c>
      <c r="E80" s="7" t="s">
        <v>272</v>
      </c>
      <c r="F80" s="12">
        <v>5</v>
      </c>
      <c r="G80" s="10" t="s">
        <v>39</v>
      </c>
      <c r="H80" s="10" t="s">
        <v>2</v>
      </c>
      <c r="I80" s="10" t="s">
        <v>9</v>
      </c>
      <c r="J80" s="10" t="str">
        <f t="shared" si="3"/>
        <v>A</v>
      </c>
      <c r="K80" s="11">
        <f ca="1">VLOOKUP(F80,OFFSET(Hodnoc!$A$1:$C$23,0,IF(I80="Hory",0,IF(I80="Ledy",3,IF(I80="Písek",6,IF(I80="Skalky",9,IF(I80="Boulder",12,"chyba")))))),IF(J80="A",2,3),0)*VLOOKUP(G80,Hodnoc!$P$1:$Q$9,2,0)</f>
        <v>16.5</v>
      </c>
      <c r="L80" s="25">
        <f t="shared" si="4"/>
        <v>1537</v>
      </c>
    </row>
    <row r="81" spans="1:12" ht="12.75">
      <c r="A81" s="7">
        <v>80</v>
      </c>
      <c r="B81" s="8">
        <v>39215</v>
      </c>
      <c r="C81" s="8" t="s">
        <v>270</v>
      </c>
      <c r="D81" s="8"/>
      <c r="E81" s="7" t="s">
        <v>276</v>
      </c>
      <c r="F81" s="12" t="s">
        <v>156</v>
      </c>
      <c r="G81" s="10" t="s">
        <v>39</v>
      </c>
      <c r="H81" s="10" t="s">
        <v>2</v>
      </c>
      <c r="I81" s="10" t="s">
        <v>9</v>
      </c>
      <c r="J81" s="10" t="str">
        <f t="shared" si="3"/>
        <v>A</v>
      </c>
      <c r="K81" s="11">
        <f ca="1">VLOOKUP(F81,OFFSET(Hodnoc!$A$1:$C$23,0,IF(I81="Hory",0,IF(I81="Ledy",3,IF(I81="Písek",6,IF(I81="Skalky",9,IF(I81="Boulder",12,"chyba")))))),IF(J81="A",2,3),0)*VLOOKUP(G81,Hodnoc!$P$1:$Q$9,2,0)</f>
        <v>19.5</v>
      </c>
      <c r="L81" s="25">
        <f aca="true" t="shared" si="5" ref="L81:L87">L80+K81</f>
        <v>1556.5</v>
      </c>
    </row>
    <row r="82" spans="1:12" ht="12.75">
      <c r="A82" s="7">
        <v>81</v>
      </c>
      <c r="B82" s="8">
        <v>39215</v>
      </c>
      <c r="C82" s="8" t="s">
        <v>270</v>
      </c>
      <c r="D82" s="8"/>
      <c r="E82" s="7" t="s">
        <v>298</v>
      </c>
      <c r="F82" s="12">
        <v>7</v>
      </c>
      <c r="G82" s="10" t="s">
        <v>38</v>
      </c>
      <c r="H82" s="10" t="s">
        <v>2</v>
      </c>
      <c r="I82" s="10" t="s">
        <v>9</v>
      </c>
      <c r="J82" s="10" t="str">
        <f t="shared" si="3"/>
        <v>A</v>
      </c>
      <c r="K82" s="11">
        <f ca="1">VLOOKUP(F82,OFFSET(Hodnoc!$A$1:$C$23,0,IF(I82="Hory",0,IF(I82="Ledy",3,IF(I82="Písek",6,IF(I82="Skalky",9,IF(I82="Boulder",12,"chyba")))))),IF(J82="A",2,3),0)*VLOOKUP(G82,Hodnoc!$P$1:$Q$9,2,0)</f>
        <v>43.5</v>
      </c>
      <c r="L82" s="25">
        <f t="shared" si="5"/>
        <v>1600</v>
      </c>
    </row>
    <row r="83" spans="1:12" ht="12.75">
      <c r="A83" s="7">
        <v>82</v>
      </c>
      <c r="B83" s="8">
        <v>39215</v>
      </c>
      <c r="C83" s="8" t="s">
        <v>270</v>
      </c>
      <c r="D83" s="8"/>
      <c r="E83" s="7" t="s">
        <v>274</v>
      </c>
      <c r="F83" s="12" t="s">
        <v>157</v>
      </c>
      <c r="G83" s="10" t="s">
        <v>39</v>
      </c>
      <c r="H83" s="10" t="s">
        <v>2</v>
      </c>
      <c r="I83" s="10" t="s">
        <v>9</v>
      </c>
      <c r="J83" s="10" t="str">
        <f t="shared" si="3"/>
        <v>A</v>
      </c>
      <c r="K83" s="11">
        <f ca="1">VLOOKUP(F83,OFFSET(Hodnoc!$A$1:$C$23,0,IF(I83="Hory",0,IF(I83="Ledy",3,IF(I83="Písek",6,IF(I83="Skalky",9,IF(I83="Boulder",12,"chyba")))))),IF(J83="A",2,3),0)*VLOOKUP(G83,Hodnoc!$P$1:$Q$9,2,0)</f>
        <v>24</v>
      </c>
      <c r="L83" s="25">
        <f t="shared" si="5"/>
        <v>1624</v>
      </c>
    </row>
    <row r="84" spans="1:12" ht="12.75">
      <c r="A84" s="7">
        <v>83</v>
      </c>
      <c r="B84" s="8">
        <v>39222</v>
      </c>
      <c r="C84" s="8" t="s">
        <v>270</v>
      </c>
      <c r="D84" s="8"/>
      <c r="E84" s="7" t="s">
        <v>320</v>
      </c>
      <c r="F84" s="12" t="s">
        <v>155</v>
      </c>
      <c r="G84" s="10" t="s">
        <v>39</v>
      </c>
      <c r="H84" s="10" t="s">
        <v>2</v>
      </c>
      <c r="I84" s="10" t="s">
        <v>9</v>
      </c>
      <c r="J84" s="10" t="str">
        <f t="shared" si="3"/>
        <v>A</v>
      </c>
      <c r="K84" s="11">
        <f ca="1">VLOOKUP(F84,OFFSET(Hodnoc!$A$1:$C$23,0,IF(I84="Hory",0,IF(I84="Ledy",3,IF(I84="Písek",6,IF(I84="Skalky",9,IF(I84="Boulder",12,"chyba")))))),IF(J84="A",2,3),0)*VLOOKUP(G84,Hodnoc!$P$1:$Q$9,2,0)</f>
        <v>13.5</v>
      </c>
      <c r="L84" s="25">
        <f t="shared" si="5"/>
        <v>1637.5</v>
      </c>
    </row>
    <row r="85" spans="1:12" ht="12.75">
      <c r="A85" s="7">
        <v>84</v>
      </c>
      <c r="B85" s="8">
        <v>39222</v>
      </c>
      <c r="C85" s="8" t="s">
        <v>270</v>
      </c>
      <c r="D85" s="8"/>
      <c r="E85" s="7" t="s">
        <v>275</v>
      </c>
      <c r="F85" s="12" t="s">
        <v>158</v>
      </c>
      <c r="G85" s="10" t="s">
        <v>39</v>
      </c>
      <c r="H85" s="10" t="s">
        <v>2</v>
      </c>
      <c r="I85" s="10" t="s">
        <v>9</v>
      </c>
      <c r="J85" s="10" t="str">
        <f t="shared" si="3"/>
        <v>A</v>
      </c>
      <c r="K85" s="11">
        <f ca="1">VLOOKUP(F85,OFFSET(Hodnoc!$A$1:$C$23,0,IF(I85="Hory",0,IF(I85="Ledy",3,IF(I85="Písek",6,IF(I85="Skalky",9,IF(I85="Boulder",12,"chyba")))))),IF(J85="A",2,3),0)*VLOOKUP(G85,Hodnoc!$P$1:$Q$9,2,0)</f>
        <v>31.5</v>
      </c>
      <c r="L85" s="25">
        <f t="shared" si="5"/>
        <v>1669</v>
      </c>
    </row>
    <row r="86" spans="1:12" ht="12.75">
      <c r="A86" s="7">
        <v>85</v>
      </c>
      <c r="B86" s="8">
        <v>39222</v>
      </c>
      <c r="C86" s="8" t="s">
        <v>270</v>
      </c>
      <c r="D86" s="8"/>
      <c r="E86" s="7" t="s">
        <v>321</v>
      </c>
      <c r="F86" s="12" t="s">
        <v>158</v>
      </c>
      <c r="G86" s="10" t="s">
        <v>239</v>
      </c>
      <c r="H86" s="10" t="s">
        <v>2</v>
      </c>
      <c r="I86" s="10" t="s">
        <v>9</v>
      </c>
      <c r="J86" s="10" t="str">
        <f t="shared" si="3"/>
        <v>A</v>
      </c>
      <c r="K86" s="11">
        <f ca="1">VLOOKUP(F86,OFFSET(Hodnoc!$A$1:$C$23,0,IF(I86="Hory",0,IF(I86="Ledy",3,IF(I86="Písek",6,IF(I86="Skalky",9,IF(I86="Boulder",12,"chyba")))))),IF(J86="A",2,3),0)*VLOOKUP(G86,Hodnoc!$P$1:$Q$9,2,0)</f>
        <v>31.5</v>
      </c>
      <c r="L86" s="25">
        <f t="shared" si="5"/>
        <v>1700.5</v>
      </c>
    </row>
    <row r="87" spans="1:12" ht="12.75">
      <c r="A87" s="7">
        <v>86</v>
      </c>
      <c r="B87" s="8">
        <v>39222</v>
      </c>
      <c r="C87" s="8" t="s">
        <v>270</v>
      </c>
      <c r="D87" s="8"/>
      <c r="E87" s="7" t="s">
        <v>366</v>
      </c>
      <c r="F87" s="12" t="s">
        <v>159</v>
      </c>
      <c r="G87" s="10" t="s">
        <v>38</v>
      </c>
      <c r="H87" s="10" t="s">
        <v>2</v>
      </c>
      <c r="I87" s="10" t="s">
        <v>9</v>
      </c>
      <c r="J87" s="10" t="str">
        <f t="shared" si="3"/>
        <v>A</v>
      </c>
      <c r="K87" s="11">
        <f ca="1">VLOOKUP(F87,OFFSET(Hodnoc!$A$1:$C$23,0,IF(I87="Hory",0,IF(I87="Ledy",3,IF(I87="Písek",6,IF(I87="Skalky",9,IF(I87="Boulder",12,"chyba")))))),IF(J87="A",2,3),0)*VLOOKUP(G87,Hodnoc!$P$1:$Q$9,2,0)</f>
        <v>37.5</v>
      </c>
      <c r="L87" s="25">
        <f t="shared" si="5"/>
        <v>1738</v>
      </c>
    </row>
    <row r="88" spans="1:12" ht="12.75">
      <c r="A88" s="7">
        <v>87</v>
      </c>
      <c r="B88" s="8">
        <v>39242</v>
      </c>
      <c r="C88" s="8" t="s">
        <v>435</v>
      </c>
      <c r="D88" s="8"/>
      <c r="E88" s="7" t="s">
        <v>447</v>
      </c>
      <c r="F88" s="12" t="s">
        <v>147</v>
      </c>
      <c r="G88" s="10" t="s">
        <v>38</v>
      </c>
      <c r="H88" s="10" t="s">
        <v>2</v>
      </c>
      <c r="I88" s="10" t="s">
        <v>9</v>
      </c>
      <c r="J88" s="10" t="str">
        <f t="shared" si="3"/>
        <v>A</v>
      </c>
      <c r="K88" s="11">
        <f ca="1">VLOOKUP(F88,OFFSET(Hodnoc!$A$1:$C$23,0,IF(I88="Hory",0,IF(I88="Ledy",3,IF(I88="Písek",6,IF(I88="Skalky",9,IF(I88="Boulder",12,"chyba")))))),IF(J88="A",2,3),0)*VLOOKUP(G88,Hodnoc!$P$1:$Q$9,2,0)</f>
        <v>49.5</v>
      </c>
      <c r="L88" s="25">
        <f aca="true" t="shared" si="6" ref="L88:L93">L87+K88</f>
        <v>1787.5</v>
      </c>
    </row>
    <row r="89" spans="1:12" ht="12.75">
      <c r="A89" s="7">
        <v>88</v>
      </c>
      <c r="B89" s="8">
        <v>39242</v>
      </c>
      <c r="C89" s="8" t="s">
        <v>435</v>
      </c>
      <c r="D89" s="8"/>
      <c r="E89" s="7" t="s">
        <v>437</v>
      </c>
      <c r="F89" s="12" t="s">
        <v>146</v>
      </c>
      <c r="G89" s="10" t="s">
        <v>38</v>
      </c>
      <c r="H89" s="10" t="s">
        <v>2</v>
      </c>
      <c r="I89" s="10" t="s">
        <v>9</v>
      </c>
      <c r="J89" s="10" t="str">
        <f t="shared" si="3"/>
        <v>A</v>
      </c>
      <c r="K89" s="11">
        <f ca="1">VLOOKUP(F89,OFFSET(Hodnoc!$A$1:$C$23,0,IF(I89="Hory",0,IF(I89="Ledy",3,IF(I89="Písek",6,IF(I89="Skalky",9,IF(I89="Boulder",12,"chyba")))))),IF(J89="A",2,3),0)*VLOOKUP(G89,Hodnoc!$P$1:$Q$9,2,0)</f>
        <v>57</v>
      </c>
      <c r="L89" s="25">
        <f t="shared" si="6"/>
        <v>1844.5</v>
      </c>
    </row>
    <row r="90" spans="1:12" ht="12.75">
      <c r="A90" s="7">
        <v>89</v>
      </c>
      <c r="B90" s="8">
        <v>39242</v>
      </c>
      <c r="C90" s="8" t="s">
        <v>435</v>
      </c>
      <c r="D90" s="8"/>
      <c r="E90" s="7" t="s">
        <v>436</v>
      </c>
      <c r="F90" s="12" t="s">
        <v>159</v>
      </c>
      <c r="G90" s="10" t="s">
        <v>239</v>
      </c>
      <c r="H90" s="10" t="s">
        <v>2</v>
      </c>
      <c r="I90" s="10" t="s">
        <v>9</v>
      </c>
      <c r="J90" s="10" t="str">
        <f t="shared" si="3"/>
        <v>A</v>
      </c>
      <c r="K90" s="11">
        <f ca="1">VLOOKUP(F90,OFFSET(Hodnoc!$A$1:$C$23,0,IF(I90="Hory",0,IF(I90="Ledy",3,IF(I90="Písek",6,IF(I90="Skalky",9,IF(I90="Boulder",12,"chyba")))))),IF(J90="A",2,3),0)*VLOOKUP(G90,Hodnoc!$P$1:$Q$9,2,0)</f>
        <v>37.5</v>
      </c>
      <c r="L90" s="25">
        <f t="shared" si="6"/>
        <v>1882</v>
      </c>
    </row>
    <row r="91" spans="1:12" ht="12.75">
      <c r="A91" s="7">
        <v>90</v>
      </c>
      <c r="B91" s="8">
        <v>39242</v>
      </c>
      <c r="C91" s="8" t="s">
        <v>435</v>
      </c>
      <c r="D91" s="8"/>
      <c r="E91" s="7" t="s">
        <v>438</v>
      </c>
      <c r="F91" s="12" t="s">
        <v>158</v>
      </c>
      <c r="G91" s="10" t="s">
        <v>40</v>
      </c>
      <c r="H91" s="10" t="s">
        <v>2</v>
      </c>
      <c r="I91" s="10" t="s">
        <v>9</v>
      </c>
      <c r="J91" s="10" t="str">
        <f t="shared" si="3"/>
        <v>A</v>
      </c>
      <c r="K91" s="11">
        <f ca="1">VLOOKUP(F91,OFFSET(Hodnoc!$A$1:$C$23,0,IF(I91="Hory",0,IF(I91="Ledy",3,IF(I91="Písek",6,IF(I91="Skalky",9,IF(I91="Boulder",12,"chyba")))))),IF(J91="A",2,3),0)*VLOOKUP(G91,Hodnoc!$P$1:$Q$9,2,0)</f>
        <v>31.5</v>
      </c>
      <c r="L91" s="25">
        <f t="shared" si="6"/>
        <v>1913.5</v>
      </c>
    </row>
    <row r="92" spans="1:12" ht="12.75">
      <c r="A92" s="7">
        <v>91</v>
      </c>
      <c r="B92" s="8">
        <v>39242</v>
      </c>
      <c r="C92" s="8" t="s">
        <v>435</v>
      </c>
      <c r="D92" s="8"/>
      <c r="E92" s="7" t="s">
        <v>439</v>
      </c>
      <c r="F92" s="12" t="s">
        <v>159</v>
      </c>
      <c r="G92" s="10" t="s">
        <v>38</v>
      </c>
      <c r="H92" s="10" t="s">
        <v>2</v>
      </c>
      <c r="I92" s="10" t="s">
        <v>9</v>
      </c>
      <c r="J92" s="10" t="str">
        <f t="shared" si="3"/>
        <v>A</v>
      </c>
      <c r="K92" s="11">
        <f ca="1">VLOOKUP(F92,OFFSET(Hodnoc!$A$1:$C$23,0,IF(I92="Hory",0,IF(I92="Ledy",3,IF(I92="Písek",6,IF(I92="Skalky",9,IF(I92="Boulder",12,"chyba")))))),IF(J92="A",2,3),0)*VLOOKUP(G92,Hodnoc!$P$1:$Q$9,2,0)</f>
        <v>37.5</v>
      </c>
      <c r="L92" s="25">
        <f t="shared" si="6"/>
        <v>1951</v>
      </c>
    </row>
    <row r="93" spans="1:12" ht="12.75">
      <c r="A93" s="7">
        <v>92</v>
      </c>
      <c r="B93" s="8">
        <v>39242</v>
      </c>
      <c r="C93" s="8" t="s">
        <v>435</v>
      </c>
      <c r="D93" s="8"/>
      <c r="E93" s="7" t="s">
        <v>441</v>
      </c>
      <c r="F93" s="12" t="s">
        <v>157</v>
      </c>
      <c r="G93" s="10" t="s">
        <v>39</v>
      </c>
      <c r="H93" s="10" t="s">
        <v>2</v>
      </c>
      <c r="I93" s="10" t="s">
        <v>9</v>
      </c>
      <c r="J93" s="10" t="str">
        <f t="shared" si="3"/>
        <v>A</v>
      </c>
      <c r="K93" s="11">
        <f ca="1">VLOOKUP(F93,OFFSET(Hodnoc!$A$1:$C$23,0,IF(I93="Hory",0,IF(I93="Ledy",3,IF(I93="Písek",6,IF(I93="Skalky",9,IF(I93="Boulder",12,"chyba")))))),IF(J93="A",2,3),0)*VLOOKUP(G93,Hodnoc!$P$1:$Q$9,2,0)</f>
        <v>24</v>
      </c>
      <c r="L93" s="25">
        <f t="shared" si="6"/>
        <v>1975</v>
      </c>
    </row>
    <row r="94" spans="1:12" ht="12.75">
      <c r="A94" s="7">
        <v>93</v>
      </c>
      <c r="B94" s="8">
        <v>39242</v>
      </c>
      <c r="C94" s="8" t="s">
        <v>435</v>
      </c>
      <c r="D94" s="8"/>
      <c r="E94" s="7" t="s">
        <v>442</v>
      </c>
      <c r="F94" s="12">
        <v>6</v>
      </c>
      <c r="G94" s="10" t="s">
        <v>39</v>
      </c>
      <c r="H94" s="10" t="s">
        <v>2</v>
      </c>
      <c r="I94" s="10" t="s">
        <v>9</v>
      </c>
      <c r="J94" s="10" t="str">
        <f t="shared" si="3"/>
        <v>A</v>
      </c>
      <c r="K94" s="11">
        <f ca="1">VLOOKUP(F94,OFFSET(Hodnoc!$A$1:$C$23,0,IF(I94="Hory",0,IF(I94="Ledy",3,IF(I94="Písek",6,IF(I94="Skalky",9,IF(I94="Boulder",12,"chyba")))))),IF(J94="A",2,3),0)*VLOOKUP(G94,Hodnoc!$P$1:$Q$9,2,0)</f>
        <v>27</v>
      </c>
      <c r="L94" s="25">
        <f aca="true" t="shared" si="7" ref="L94:L108">L93+K94</f>
        <v>2002</v>
      </c>
    </row>
    <row r="95" spans="1:12" ht="12.75">
      <c r="A95" s="7">
        <v>94</v>
      </c>
      <c r="B95" s="8">
        <v>39250</v>
      </c>
      <c r="C95" s="8" t="s">
        <v>463</v>
      </c>
      <c r="D95" s="8"/>
      <c r="E95" s="7" t="s">
        <v>479</v>
      </c>
      <c r="F95" s="12" t="s">
        <v>149</v>
      </c>
      <c r="G95" s="10" t="s">
        <v>75</v>
      </c>
      <c r="H95" s="10" t="s">
        <v>2</v>
      </c>
      <c r="I95" s="10" t="s">
        <v>9</v>
      </c>
      <c r="J95" s="10" t="str">
        <f t="shared" si="3"/>
        <v>A</v>
      </c>
      <c r="K95" s="11">
        <v>0</v>
      </c>
      <c r="L95" s="25">
        <f t="shared" si="7"/>
        <v>2002</v>
      </c>
    </row>
    <row r="96" spans="1:12" ht="12.75">
      <c r="A96" s="7">
        <v>95</v>
      </c>
      <c r="B96" s="8">
        <v>39250</v>
      </c>
      <c r="C96" s="8" t="s">
        <v>463</v>
      </c>
      <c r="D96" s="8"/>
      <c r="E96" s="7" t="s">
        <v>462</v>
      </c>
      <c r="F96" s="12" t="s">
        <v>159</v>
      </c>
      <c r="G96" s="10" t="s">
        <v>38</v>
      </c>
      <c r="H96" s="10" t="s">
        <v>2</v>
      </c>
      <c r="I96" s="10" t="s">
        <v>9</v>
      </c>
      <c r="J96" s="10" t="str">
        <f t="shared" si="3"/>
        <v>A</v>
      </c>
      <c r="K96" s="11">
        <f ca="1">VLOOKUP(F96,OFFSET(Hodnoc!$A$1:$C$23,0,IF(I96="Hory",0,IF(I96="Ledy",3,IF(I96="Písek",6,IF(I96="Skalky",9,IF(I96="Boulder",12,"chyba")))))),IF(J96="A",2,3),0)*VLOOKUP(G96,Hodnoc!$P$1:$Q$9,2,0)</f>
        <v>37.5</v>
      </c>
      <c r="L96" s="25">
        <f t="shared" si="7"/>
        <v>2039.5</v>
      </c>
    </row>
    <row r="97" spans="1:12" ht="12.75">
      <c r="A97" s="7">
        <v>96</v>
      </c>
      <c r="B97" s="8">
        <v>39250</v>
      </c>
      <c r="C97" s="8" t="s">
        <v>463</v>
      </c>
      <c r="D97" s="8"/>
      <c r="E97" s="7" t="s">
        <v>464</v>
      </c>
      <c r="F97" s="12">
        <v>7</v>
      </c>
      <c r="G97" s="10" t="s">
        <v>38</v>
      </c>
      <c r="H97" s="10" t="s">
        <v>2</v>
      </c>
      <c r="I97" s="10" t="s">
        <v>9</v>
      </c>
      <c r="J97" s="10" t="str">
        <f t="shared" si="3"/>
        <v>A</v>
      </c>
      <c r="K97" s="11">
        <f ca="1">VLOOKUP(F97,OFFSET(Hodnoc!$A$1:$C$23,0,IF(I97="Hory",0,IF(I97="Ledy",3,IF(I97="Písek",6,IF(I97="Skalky",9,IF(I97="Boulder",12,"chyba")))))),IF(J97="A",2,3),0)*VLOOKUP(G97,Hodnoc!$P$1:$Q$9,2,0)</f>
        <v>43.5</v>
      </c>
      <c r="L97" s="25">
        <f t="shared" si="7"/>
        <v>2083</v>
      </c>
    </row>
    <row r="98" spans="1:12" ht="12.75">
      <c r="A98" s="7">
        <v>97</v>
      </c>
      <c r="B98" s="8">
        <v>39250</v>
      </c>
      <c r="C98" s="8" t="s">
        <v>463</v>
      </c>
      <c r="D98" s="8"/>
      <c r="E98" s="7" t="s">
        <v>467</v>
      </c>
      <c r="F98" s="12" t="s">
        <v>156</v>
      </c>
      <c r="G98" s="10" t="s">
        <v>39</v>
      </c>
      <c r="H98" s="10" t="s">
        <v>2</v>
      </c>
      <c r="I98" s="10" t="s">
        <v>9</v>
      </c>
      <c r="J98" s="10" t="str">
        <f aca="true" t="shared" si="8" ref="J98:J129">IF(OR(G98="TR",G98="TRO"),"B","A")</f>
        <v>A</v>
      </c>
      <c r="K98" s="11">
        <f ca="1">VLOOKUP(F98,OFFSET(Hodnoc!$A$1:$C$23,0,IF(I98="Hory",0,IF(I98="Ledy",3,IF(I98="Písek",6,IF(I98="Skalky",9,IF(I98="Boulder",12,"chyba")))))),IF(J98="A",2,3),0)*VLOOKUP(G98,Hodnoc!$P$1:$Q$9,2,0)</f>
        <v>19.5</v>
      </c>
      <c r="L98" s="25">
        <f t="shared" si="7"/>
        <v>2102.5</v>
      </c>
    </row>
    <row r="99" spans="1:12" ht="12.75">
      <c r="A99" s="7">
        <v>98</v>
      </c>
      <c r="B99" s="8">
        <v>39250</v>
      </c>
      <c r="C99" s="8" t="s">
        <v>463</v>
      </c>
      <c r="D99" s="8"/>
      <c r="E99" s="7" t="s">
        <v>465</v>
      </c>
      <c r="F99" s="12" t="s">
        <v>159</v>
      </c>
      <c r="G99" s="10" t="s">
        <v>239</v>
      </c>
      <c r="H99" s="10" t="s">
        <v>2</v>
      </c>
      <c r="I99" s="10" t="s">
        <v>9</v>
      </c>
      <c r="J99" s="10" t="str">
        <f t="shared" si="8"/>
        <v>A</v>
      </c>
      <c r="K99" s="11">
        <f ca="1">VLOOKUP(F99,OFFSET(Hodnoc!$A$1:$C$23,0,IF(I99="Hory",0,IF(I99="Ledy",3,IF(I99="Písek",6,IF(I99="Skalky",9,IF(I99="Boulder",12,"chyba")))))),IF(J99="A",2,3),0)*VLOOKUP(G99,Hodnoc!$P$1:$Q$9,2,0)</f>
        <v>37.5</v>
      </c>
      <c r="L99" s="25">
        <f t="shared" si="7"/>
        <v>2140</v>
      </c>
    </row>
    <row r="100" spans="1:12" ht="12.75">
      <c r="A100" s="7">
        <v>99</v>
      </c>
      <c r="B100" s="8">
        <v>39250</v>
      </c>
      <c r="C100" s="8" t="s">
        <v>463</v>
      </c>
      <c r="D100" s="8"/>
      <c r="E100" s="7" t="s">
        <v>466</v>
      </c>
      <c r="F100" s="12" t="s">
        <v>158</v>
      </c>
      <c r="G100" s="10" t="s">
        <v>38</v>
      </c>
      <c r="H100" s="10" t="s">
        <v>2</v>
      </c>
      <c r="I100" s="10" t="s">
        <v>9</v>
      </c>
      <c r="J100" s="10" t="str">
        <f t="shared" si="8"/>
        <v>A</v>
      </c>
      <c r="K100" s="11">
        <f ca="1">VLOOKUP(F100,OFFSET(Hodnoc!$A$1:$C$23,0,IF(I100="Hory",0,IF(I100="Ledy",3,IF(I100="Písek",6,IF(I100="Skalky",9,IF(I100="Boulder",12,"chyba")))))),IF(J100="A",2,3),0)*VLOOKUP(G100,Hodnoc!$P$1:$Q$9,2,0)</f>
        <v>31.5</v>
      </c>
      <c r="L100" s="25">
        <f t="shared" si="7"/>
        <v>2171.5</v>
      </c>
    </row>
    <row r="101" spans="1:12" ht="12.75">
      <c r="A101" s="7">
        <v>100</v>
      </c>
      <c r="B101" s="8">
        <v>39250</v>
      </c>
      <c r="C101" s="8" t="s">
        <v>463</v>
      </c>
      <c r="D101" s="8"/>
      <c r="E101" s="7" t="s">
        <v>480</v>
      </c>
      <c r="F101" s="12" t="s">
        <v>157</v>
      </c>
      <c r="G101" s="10" t="s">
        <v>38</v>
      </c>
      <c r="H101" s="10" t="s">
        <v>2</v>
      </c>
      <c r="I101" s="10" t="s">
        <v>9</v>
      </c>
      <c r="J101" s="10" t="str">
        <f t="shared" si="8"/>
        <v>A</v>
      </c>
      <c r="K101" s="11">
        <f ca="1">VLOOKUP(F101,OFFSET(Hodnoc!$A$1:$C$23,0,IF(I101="Hory",0,IF(I101="Ledy",3,IF(I101="Písek",6,IF(I101="Skalky",9,IF(I101="Boulder",12,"chyba")))))),IF(J101="A",2,3),0)*VLOOKUP(G101,Hodnoc!$P$1:$Q$9,2,0)</f>
        <v>24</v>
      </c>
      <c r="L101" s="25">
        <f t="shared" si="7"/>
        <v>2195.5</v>
      </c>
    </row>
    <row r="102" spans="1:12" ht="12.75">
      <c r="A102" s="7">
        <v>101</v>
      </c>
      <c r="B102" s="8">
        <v>39248</v>
      </c>
      <c r="C102" s="8" t="s">
        <v>299</v>
      </c>
      <c r="D102" s="8"/>
      <c r="E102" s="7" t="s">
        <v>300</v>
      </c>
      <c r="F102" s="12">
        <v>4</v>
      </c>
      <c r="G102" s="10" t="s">
        <v>132</v>
      </c>
      <c r="H102" s="10" t="s">
        <v>2</v>
      </c>
      <c r="I102" s="10" t="s">
        <v>9</v>
      </c>
      <c r="J102" s="10" t="str">
        <f t="shared" si="8"/>
        <v>A</v>
      </c>
      <c r="K102" s="11">
        <f ca="1">VLOOKUP(F102,OFFSET(Hodnoc!$A$1:$C$23,0,IF(I102="Hory",0,IF(I102="Ledy",3,IF(I102="Písek",6,IF(I102="Skalky",9,IF(I102="Boulder",12,"chyba")))))),IF(J102="A",2,3),0)*VLOOKUP(G102,Hodnoc!$P$1:$Q$9,2,0)</f>
        <v>6</v>
      </c>
      <c r="L102" s="25">
        <f t="shared" si="7"/>
        <v>2201.5</v>
      </c>
    </row>
    <row r="103" spans="1:12" ht="12.75">
      <c r="A103" s="7">
        <v>102</v>
      </c>
      <c r="B103" s="8">
        <v>39248</v>
      </c>
      <c r="C103" s="8" t="s">
        <v>299</v>
      </c>
      <c r="D103" s="8"/>
      <c r="E103" s="7" t="s">
        <v>481</v>
      </c>
      <c r="F103" s="12">
        <v>6</v>
      </c>
      <c r="G103" s="10" t="s">
        <v>5</v>
      </c>
      <c r="H103" s="10" t="s">
        <v>2</v>
      </c>
      <c r="I103" s="10" t="s">
        <v>9</v>
      </c>
      <c r="J103" s="10" t="str">
        <f t="shared" si="8"/>
        <v>B</v>
      </c>
      <c r="K103" s="11">
        <f ca="1">VLOOKUP(F103,OFFSET(Hodnoc!$A$1:$C$23,0,IF(I103="Hory",0,IF(I103="Ledy",3,IF(I103="Písek",6,IF(I103="Skalky",9,IF(I103="Boulder",12,"chyba")))))),IF(J103="A",2,3),0)*VLOOKUP(G103,Hodnoc!$P$1:$Q$9,2,0)</f>
        <v>10.4</v>
      </c>
      <c r="L103" s="25">
        <f t="shared" si="7"/>
        <v>2211.9</v>
      </c>
    </row>
    <row r="104" spans="1:12" ht="12.75">
      <c r="A104" s="7">
        <v>103</v>
      </c>
      <c r="B104" s="8">
        <v>39248</v>
      </c>
      <c r="C104" s="8" t="s">
        <v>299</v>
      </c>
      <c r="D104" s="8"/>
      <c r="E104" s="7" t="s">
        <v>482</v>
      </c>
      <c r="F104" s="12">
        <v>6</v>
      </c>
      <c r="G104" s="10" t="s">
        <v>39</v>
      </c>
      <c r="H104" s="10" t="s">
        <v>2</v>
      </c>
      <c r="I104" s="10" t="s">
        <v>9</v>
      </c>
      <c r="J104" s="10" t="str">
        <f t="shared" si="8"/>
        <v>A</v>
      </c>
      <c r="K104" s="11">
        <f ca="1">VLOOKUP(F104,OFFSET(Hodnoc!$A$1:$C$23,0,IF(I104="Hory",0,IF(I104="Ledy",3,IF(I104="Písek",6,IF(I104="Skalky",9,IF(I104="Boulder",12,"chyba")))))),IF(J104="A",2,3),0)*VLOOKUP(G104,Hodnoc!$P$1:$Q$9,2,0)</f>
        <v>27</v>
      </c>
      <c r="L104" s="25">
        <f t="shared" si="7"/>
        <v>2238.9</v>
      </c>
    </row>
    <row r="105" spans="1:12" ht="12.75">
      <c r="A105" s="7">
        <v>104</v>
      </c>
      <c r="B105" s="8">
        <v>39248</v>
      </c>
      <c r="C105" s="8" t="s">
        <v>299</v>
      </c>
      <c r="D105" s="8"/>
      <c r="E105" s="7" t="s">
        <v>483</v>
      </c>
      <c r="F105" s="12">
        <v>6</v>
      </c>
      <c r="G105" s="10" t="s">
        <v>39</v>
      </c>
      <c r="H105" s="10" t="s">
        <v>2</v>
      </c>
      <c r="I105" s="10" t="s">
        <v>9</v>
      </c>
      <c r="J105" s="10" t="str">
        <f t="shared" si="8"/>
        <v>A</v>
      </c>
      <c r="K105" s="11">
        <f ca="1">VLOOKUP(F105,OFFSET(Hodnoc!$A$1:$C$23,0,IF(I105="Hory",0,IF(I105="Ledy",3,IF(I105="Písek",6,IF(I105="Skalky",9,IF(I105="Boulder",12,"chyba")))))),IF(J105="A",2,3),0)*VLOOKUP(G105,Hodnoc!$P$1:$Q$9,2,0)</f>
        <v>27</v>
      </c>
      <c r="L105" s="25">
        <f t="shared" si="7"/>
        <v>2265.9</v>
      </c>
    </row>
    <row r="106" spans="1:12" ht="12.75">
      <c r="A106" s="7">
        <v>105</v>
      </c>
      <c r="B106" s="8">
        <v>39248</v>
      </c>
      <c r="C106" s="8" t="s">
        <v>299</v>
      </c>
      <c r="D106" s="8"/>
      <c r="E106" s="7" t="s">
        <v>484</v>
      </c>
      <c r="F106" s="12" t="s">
        <v>159</v>
      </c>
      <c r="G106" s="10" t="s">
        <v>39</v>
      </c>
      <c r="H106" s="10" t="s">
        <v>2</v>
      </c>
      <c r="I106" s="10" t="s">
        <v>9</v>
      </c>
      <c r="J106" s="10" t="str">
        <f t="shared" si="8"/>
        <v>A</v>
      </c>
      <c r="K106" s="11">
        <f ca="1">VLOOKUP(F106,OFFSET(Hodnoc!$A$1:$C$23,0,IF(I106="Hory",0,IF(I106="Ledy",3,IF(I106="Písek",6,IF(I106="Skalky",9,IF(I106="Boulder",12,"chyba")))))),IF(J106="A",2,3),0)*VLOOKUP(G106,Hodnoc!$P$1:$Q$9,2,0)</f>
        <v>37.5</v>
      </c>
      <c r="L106" s="25">
        <f t="shared" si="7"/>
        <v>2303.4</v>
      </c>
    </row>
    <row r="107" spans="1:12" ht="12.75">
      <c r="A107" s="7">
        <v>106</v>
      </c>
      <c r="B107" s="8">
        <v>39248</v>
      </c>
      <c r="C107" s="8" t="s">
        <v>299</v>
      </c>
      <c r="D107" s="8"/>
      <c r="E107" s="7" t="s">
        <v>74</v>
      </c>
      <c r="F107" s="12" t="s">
        <v>156</v>
      </c>
      <c r="G107" s="10" t="s">
        <v>39</v>
      </c>
      <c r="H107" s="10" t="s">
        <v>2</v>
      </c>
      <c r="I107" s="10" t="s">
        <v>9</v>
      </c>
      <c r="J107" s="10" t="str">
        <f t="shared" si="8"/>
        <v>A</v>
      </c>
      <c r="K107" s="11">
        <f ca="1">VLOOKUP(F107,OFFSET(Hodnoc!$A$1:$C$23,0,IF(I107="Hory",0,IF(I107="Ledy",3,IF(I107="Písek",6,IF(I107="Skalky",9,IF(I107="Boulder",12,"chyba")))))),IF(J107="A",2,3),0)*VLOOKUP(G107,Hodnoc!$P$1:$Q$9,2,0)</f>
        <v>19.5</v>
      </c>
      <c r="L107" s="25">
        <f t="shared" si="7"/>
        <v>2322.9</v>
      </c>
    </row>
    <row r="108" spans="1:12" ht="12.75">
      <c r="A108" s="7">
        <v>107</v>
      </c>
      <c r="B108" s="8">
        <v>39248</v>
      </c>
      <c r="C108" s="8" t="s">
        <v>299</v>
      </c>
      <c r="D108" s="8"/>
      <c r="E108" s="7" t="s">
        <v>485</v>
      </c>
      <c r="F108" s="12">
        <v>6</v>
      </c>
      <c r="G108" s="10" t="s">
        <v>39</v>
      </c>
      <c r="H108" s="10" t="s">
        <v>2</v>
      </c>
      <c r="I108" s="10" t="s">
        <v>9</v>
      </c>
      <c r="J108" s="10" t="str">
        <f t="shared" si="8"/>
        <v>A</v>
      </c>
      <c r="K108" s="11">
        <f ca="1">VLOOKUP(F108,OFFSET(Hodnoc!$A$1:$C$23,0,IF(I108="Hory",0,IF(I108="Ledy",3,IF(I108="Písek",6,IF(I108="Skalky",9,IF(I108="Boulder",12,"chyba")))))),IF(J108="A",2,3),0)*VLOOKUP(G108,Hodnoc!$P$1:$Q$9,2,0)</f>
        <v>27</v>
      </c>
      <c r="L108" s="25">
        <f t="shared" si="7"/>
        <v>2349.9</v>
      </c>
    </row>
    <row r="109" spans="1:12" ht="12.75">
      <c r="A109" s="7">
        <v>108</v>
      </c>
      <c r="B109" s="8">
        <v>39248</v>
      </c>
      <c r="C109" s="8" t="s">
        <v>299</v>
      </c>
      <c r="D109" s="8"/>
      <c r="E109" s="7" t="s">
        <v>486</v>
      </c>
      <c r="F109" s="12" t="s">
        <v>157</v>
      </c>
      <c r="G109" s="10" t="s">
        <v>39</v>
      </c>
      <c r="H109" s="10" t="s">
        <v>2</v>
      </c>
      <c r="I109" s="10" t="s">
        <v>9</v>
      </c>
      <c r="J109" s="10" t="str">
        <f t="shared" si="8"/>
        <v>A</v>
      </c>
      <c r="K109" s="11">
        <f ca="1">VLOOKUP(F109,OFFSET(Hodnoc!$A$1:$C$23,0,IF(I109="Hory",0,IF(I109="Ledy",3,IF(I109="Písek",6,IF(I109="Skalky",9,IF(I109="Boulder",12,"chyba")))))),IF(J109="A",2,3),0)*VLOOKUP(G109,Hodnoc!$P$1:$Q$9,2,0)</f>
        <v>24</v>
      </c>
      <c r="L109" s="25">
        <f aca="true" t="shared" si="9" ref="L109:L137">L108+K109</f>
        <v>2373.9</v>
      </c>
    </row>
    <row r="110" spans="1:12" ht="12.75">
      <c r="A110" s="7">
        <v>109</v>
      </c>
      <c r="B110" s="8">
        <v>39268</v>
      </c>
      <c r="C110" s="8" t="s">
        <v>616</v>
      </c>
      <c r="D110" s="8" t="s">
        <v>632</v>
      </c>
      <c r="E110" s="7" t="s">
        <v>640</v>
      </c>
      <c r="F110" s="12" t="s">
        <v>153</v>
      </c>
      <c r="G110" s="10" t="s">
        <v>38</v>
      </c>
      <c r="H110" s="10" t="s">
        <v>2</v>
      </c>
      <c r="I110" s="10" t="s">
        <v>7</v>
      </c>
      <c r="J110" s="10" t="str">
        <f t="shared" si="8"/>
        <v>A</v>
      </c>
      <c r="K110" s="11">
        <f ca="1">VLOOKUP(F110,OFFSET(Hodnoc!$A$1:$C$23,0,IF(I110="Hory",0,IF(I110="Ledy",3,IF(I110="Písek",6,IF(I110="Skalky",9,IF(I110="Boulder",12,"chyba")))))),IF(J110="A",2,3),0)*VLOOKUP(G110,Hodnoc!$P$1:$Q$9,2,0)</f>
        <v>9</v>
      </c>
      <c r="L110" s="25">
        <f t="shared" si="9"/>
        <v>2382.9</v>
      </c>
    </row>
    <row r="111" spans="1:12" ht="12.75">
      <c r="A111" s="7">
        <v>110</v>
      </c>
      <c r="B111" s="8">
        <v>39268</v>
      </c>
      <c r="C111" s="8" t="s">
        <v>616</v>
      </c>
      <c r="D111" s="8" t="s">
        <v>632</v>
      </c>
      <c r="E111" s="7" t="s">
        <v>641</v>
      </c>
      <c r="F111" s="12">
        <v>3</v>
      </c>
      <c r="G111" s="10" t="s">
        <v>38</v>
      </c>
      <c r="H111" s="10" t="s">
        <v>2</v>
      </c>
      <c r="I111" s="10" t="s">
        <v>7</v>
      </c>
      <c r="J111" s="10" t="str">
        <f t="shared" si="8"/>
        <v>A</v>
      </c>
      <c r="K111" s="11">
        <f ca="1">VLOOKUP(F111,OFFSET(Hodnoc!$A$1:$C$23,0,IF(I111="Hory",0,IF(I111="Ledy",3,IF(I111="Písek",6,IF(I111="Skalky",9,IF(I111="Boulder",12,"chyba")))))),IF(J111="A",2,3),0)*VLOOKUP(G111,Hodnoc!$P$1:$Q$9,2,0)</f>
        <v>7.5</v>
      </c>
      <c r="L111" s="25">
        <f t="shared" si="9"/>
        <v>2390.4</v>
      </c>
    </row>
    <row r="112" spans="1:12" ht="12.75">
      <c r="A112" s="7">
        <v>111</v>
      </c>
      <c r="B112" s="8">
        <v>39268</v>
      </c>
      <c r="C112" s="8" t="s">
        <v>616</v>
      </c>
      <c r="D112" s="8" t="s">
        <v>634</v>
      </c>
      <c r="E112" s="7" t="s">
        <v>635</v>
      </c>
      <c r="F112" s="12" t="s">
        <v>153</v>
      </c>
      <c r="G112" s="10" t="s">
        <v>39</v>
      </c>
      <c r="H112" s="10" t="s">
        <v>2</v>
      </c>
      <c r="I112" s="10" t="s">
        <v>7</v>
      </c>
      <c r="J112" s="10" t="str">
        <f t="shared" si="8"/>
        <v>A</v>
      </c>
      <c r="K112" s="11">
        <f ca="1">VLOOKUP(F112,OFFSET(Hodnoc!$A$1:$C$23,0,IF(I112="Hory",0,IF(I112="Ledy",3,IF(I112="Písek",6,IF(I112="Skalky",9,IF(I112="Boulder",12,"chyba")))))),IF(J112="A",2,3),0)*VLOOKUP(G112,Hodnoc!$P$1:$Q$9,2,0)</f>
        <v>9</v>
      </c>
      <c r="L112" s="25">
        <f t="shared" si="9"/>
        <v>2399.4</v>
      </c>
    </row>
    <row r="113" spans="1:12" ht="12.75">
      <c r="A113" s="7">
        <v>112</v>
      </c>
      <c r="B113" s="8">
        <v>39268</v>
      </c>
      <c r="C113" s="8" t="s">
        <v>616</v>
      </c>
      <c r="D113" s="8" t="s">
        <v>634</v>
      </c>
      <c r="E113" s="7" t="s">
        <v>636</v>
      </c>
      <c r="F113" s="12">
        <v>3</v>
      </c>
      <c r="G113" s="10" t="s">
        <v>39</v>
      </c>
      <c r="H113" s="10" t="s">
        <v>2</v>
      </c>
      <c r="I113" s="10" t="s">
        <v>7</v>
      </c>
      <c r="J113" s="10" t="str">
        <f t="shared" si="8"/>
        <v>A</v>
      </c>
      <c r="K113" s="11">
        <f ca="1">VLOOKUP(F113,OFFSET(Hodnoc!$A$1:$C$23,0,IF(I113="Hory",0,IF(I113="Ledy",3,IF(I113="Písek",6,IF(I113="Skalky",9,IF(I113="Boulder",12,"chyba")))))),IF(J113="A",2,3),0)*VLOOKUP(G113,Hodnoc!$P$1:$Q$9,2,0)</f>
        <v>7.5</v>
      </c>
      <c r="L113" s="25">
        <f t="shared" si="9"/>
        <v>2406.9</v>
      </c>
    </row>
    <row r="114" spans="1:12" ht="12.75">
      <c r="A114" s="7">
        <v>113</v>
      </c>
      <c r="B114" s="8">
        <v>39268</v>
      </c>
      <c r="C114" s="8" t="s">
        <v>616</v>
      </c>
      <c r="D114" s="8" t="s">
        <v>634</v>
      </c>
      <c r="E114" s="7" t="s">
        <v>637</v>
      </c>
      <c r="F114" s="12" t="s">
        <v>153</v>
      </c>
      <c r="G114" s="10" t="s">
        <v>39</v>
      </c>
      <c r="H114" s="10" t="s">
        <v>2</v>
      </c>
      <c r="I114" s="10" t="s">
        <v>7</v>
      </c>
      <c r="J114" s="10" t="str">
        <f t="shared" si="8"/>
        <v>A</v>
      </c>
      <c r="K114" s="11">
        <f ca="1">VLOOKUP(F114,OFFSET(Hodnoc!$A$1:$C$23,0,IF(I114="Hory",0,IF(I114="Ledy",3,IF(I114="Písek",6,IF(I114="Skalky",9,IF(I114="Boulder",12,"chyba")))))),IF(J114="A",2,3),0)*VLOOKUP(G114,Hodnoc!$P$1:$Q$9,2,0)</f>
        <v>9</v>
      </c>
      <c r="L114" s="25">
        <f t="shared" si="9"/>
        <v>2415.9</v>
      </c>
    </row>
    <row r="115" spans="1:12" ht="12.75">
      <c r="A115" s="7">
        <v>114</v>
      </c>
      <c r="B115" s="8">
        <v>39268</v>
      </c>
      <c r="C115" s="8" t="s">
        <v>616</v>
      </c>
      <c r="D115" s="8" t="s">
        <v>634</v>
      </c>
      <c r="E115" s="7" t="s">
        <v>638</v>
      </c>
      <c r="F115" s="12" t="s">
        <v>154</v>
      </c>
      <c r="G115" s="10" t="s">
        <v>5</v>
      </c>
      <c r="H115" s="10" t="s">
        <v>2</v>
      </c>
      <c r="I115" s="10" t="s">
        <v>7</v>
      </c>
      <c r="J115" s="10" t="str">
        <f t="shared" si="8"/>
        <v>B</v>
      </c>
      <c r="K115" s="11">
        <f ca="1">VLOOKUP(F115,OFFSET(Hodnoc!$A$1:$C$23,0,IF(I115="Hory",0,IF(I115="Ledy",3,IF(I115="Písek",6,IF(I115="Skalky",9,IF(I115="Boulder",12,"chyba")))))),IF(J115="A",2,3),0)*VLOOKUP(G115,Hodnoc!$P$1:$Q$9,2,0)</f>
        <v>3.9000000000000004</v>
      </c>
      <c r="L115" s="25">
        <f t="shared" si="9"/>
        <v>2419.8</v>
      </c>
    </row>
    <row r="116" spans="1:12" ht="12.75">
      <c r="A116" s="7">
        <v>115</v>
      </c>
      <c r="B116" s="8">
        <v>39268</v>
      </c>
      <c r="C116" s="8" t="s">
        <v>616</v>
      </c>
      <c r="D116" s="8" t="s">
        <v>634</v>
      </c>
      <c r="E116" s="7" t="s">
        <v>639</v>
      </c>
      <c r="F116" s="12">
        <v>3</v>
      </c>
      <c r="G116" s="10" t="s">
        <v>39</v>
      </c>
      <c r="H116" s="10" t="s">
        <v>2</v>
      </c>
      <c r="I116" s="10" t="s">
        <v>7</v>
      </c>
      <c r="J116" s="10" t="str">
        <f t="shared" si="8"/>
        <v>A</v>
      </c>
      <c r="K116" s="11">
        <f ca="1">VLOOKUP(F116,OFFSET(Hodnoc!$A$1:$C$23,0,IF(I116="Hory",0,IF(I116="Ledy",3,IF(I116="Písek",6,IF(I116="Skalky",9,IF(I116="Boulder",12,"chyba")))))),IF(J116="A",2,3),0)*VLOOKUP(G116,Hodnoc!$P$1:$Q$9,2,0)</f>
        <v>7.5</v>
      </c>
      <c r="L116" s="25">
        <f t="shared" si="9"/>
        <v>2427.3</v>
      </c>
    </row>
    <row r="117" spans="1:12" ht="12.75">
      <c r="A117" s="7">
        <v>116</v>
      </c>
      <c r="B117" s="8">
        <v>39269</v>
      </c>
      <c r="C117" s="8" t="s">
        <v>616</v>
      </c>
      <c r="D117" s="8" t="s">
        <v>617</v>
      </c>
      <c r="E117" s="7" t="s">
        <v>642</v>
      </c>
      <c r="F117" s="12">
        <v>4</v>
      </c>
      <c r="G117" s="10" t="s">
        <v>38</v>
      </c>
      <c r="H117" s="10" t="s">
        <v>2</v>
      </c>
      <c r="I117" s="10" t="s">
        <v>7</v>
      </c>
      <c r="J117" s="10" t="str">
        <f t="shared" si="8"/>
        <v>A</v>
      </c>
      <c r="K117" s="11">
        <f ca="1">VLOOKUP(F117,OFFSET(Hodnoc!$A$1:$C$23,0,IF(I117="Hory",0,IF(I117="Ledy",3,IF(I117="Písek",6,IF(I117="Skalky",9,IF(I117="Boulder",12,"chyba")))))),IF(J117="A",2,3),0)*VLOOKUP(G117,Hodnoc!$P$1:$Q$9,2,0)</f>
        <v>12</v>
      </c>
      <c r="L117" s="25">
        <f t="shared" si="9"/>
        <v>2439.3</v>
      </c>
    </row>
    <row r="118" spans="1:12" ht="12.75">
      <c r="A118" s="7">
        <v>117</v>
      </c>
      <c r="B118" s="8">
        <v>39269</v>
      </c>
      <c r="C118" s="8" t="s">
        <v>616</v>
      </c>
      <c r="D118" s="8" t="s">
        <v>617</v>
      </c>
      <c r="E118" s="7" t="s">
        <v>643</v>
      </c>
      <c r="F118" s="12" t="s">
        <v>155</v>
      </c>
      <c r="G118" s="10" t="s">
        <v>239</v>
      </c>
      <c r="H118" s="10" t="s">
        <v>2</v>
      </c>
      <c r="I118" s="10" t="s">
        <v>7</v>
      </c>
      <c r="J118" s="10" t="str">
        <f t="shared" si="8"/>
        <v>A</v>
      </c>
      <c r="K118" s="11">
        <f ca="1">VLOOKUP(F118,OFFSET(Hodnoc!$A$1:$C$23,0,IF(I118="Hory",0,IF(I118="Ledy",3,IF(I118="Písek",6,IF(I118="Skalky",9,IF(I118="Boulder",12,"chyba")))))),IF(J118="A",2,3),0)*VLOOKUP(G118,Hodnoc!$P$1:$Q$9,2,0)</f>
        <v>19.5</v>
      </c>
      <c r="L118" s="25">
        <f t="shared" si="9"/>
        <v>2458.8</v>
      </c>
    </row>
    <row r="119" spans="1:12" ht="12.75">
      <c r="A119" s="7">
        <v>118</v>
      </c>
      <c r="B119" s="8">
        <v>39269</v>
      </c>
      <c r="C119" s="8" t="s">
        <v>616</v>
      </c>
      <c r="D119" s="8" t="s">
        <v>617</v>
      </c>
      <c r="E119" s="7" t="s">
        <v>644</v>
      </c>
      <c r="F119" s="12">
        <v>5</v>
      </c>
      <c r="G119" s="10" t="s">
        <v>239</v>
      </c>
      <c r="H119" s="10" t="s">
        <v>2</v>
      </c>
      <c r="I119" s="10" t="s">
        <v>7</v>
      </c>
      <c r="J119" s="10" t="str">
        <f t="shared" si="8"/>
        <v>A</v>
      </c>
      <c r="K119" s="11">
        <f ca="1">VLOOKUP(F119,OFFSET(Hodnoc!$A$1:$C$23,0,IF(I119="Hory",0,IF(I119="Ledy",3,IF(I119="Písek",6,IF(I119="Skalky",9,IF(I119="Boulder",12,"chyba")))))),IF(J119="A",2,3),0)*VLOOKUP(G119,Hodnoc!$P$1:$Q$9,2,0)</f>
        <v>25.5</v>
      </c>
      <c r="L119" s="25">
        <f t="shared" si="9"/>
        <v>2484.3</v>
      </c>
    </row>
    <row r="120" spans="1:12" ht="12.75">
      <c r="A120" s="7">
        <v>119</v>
      </c>
      <c r="B120" s="8">
        <v>39269</v>
      </c>
      <c r="C120" s="8" t="s">
        <v>616</v>
      </c>
      <c r="D120" s="8" t="s">
        <v>617</v>
      </c>
      <c r="E120" s="7" t="s">
        <v>645</v>
      </c>
      <c r="F120" s="12" t="s">
        <v>153</v>
      </c>
      <c r="G120" s="10" t="s">
        <v>239</v>
      </c>
      <c r="H120" s="10" t="s">
        <v>2</v>
      </c>
      <c r="I120" s="10" t="s">
        <v>7</v>
      </c>
      <c r="J120" s="10" t="str">
        <f t="shared" si="8"/>
        <v>A</v>
      </c>
      <c r="K120" s="11">
        <f ca="1">VLOOKUP(F120,OFFSET(Hodnoc!$A$1:$C$23,0,IF(I120="Hory",0,IF(I120="Ledy",3,IF(I120="Písek",6,IF(I120="Skalky",9,IF(I120="Boulder",12,"chyba")))))),IF(J120="A",2,3),0)*VLOOKUP(G120,Hodnoc!$P$1:$Q$9,2,0)</f>
        <v>9</v>
      </c>
      <c r="L120" s="25">
        <f t="shared" si="9"/>
        <v>2493.3</v>
      </c>
    </row>
    <row r="121" spans="1:12" ht="12.75">
      <c r="A121" s="7">
        <v>120</v>
      </c>
      <c r="B121" s="8">
        <v>39269</v>
      </c>
      <c r="C121" s="8" t="s">
        <v>616</v>
      </c>
      <c r="D121" s="8" t="s">
        <v>617</v>
      </c>
      <c r="E121" s="7" t="s">
        <v>646</v>
      </c>
      <c r="F121" s="12" t="s">
        <v>154</v>
      </c>
      <c r="G121" s="10" t="s">
        <v>239</v>
      </c>
      <c r="H121" s="10" t="s">
        <v>2</v>
      </c>
      <c r="I121" s="10" t="s">
        <v>7</v>
      </c>
      <c r="J121" s="10" t="str">
        <f t="shared" si="8"/>
        <v>A</v>
      </c>
      <c r="K121" s="11">
        <f ca="1">VLOOKUP(F121,OFFSET(Hodnoc!$A$1:$C$23,0,IF(I121="Hory",0,IF(I121="Ledy",3,IF(I121="Písek",6,IF(I121="Skalky",9,IF(I121="Boulder",12,"chyba")))))),IF(J121="A",2,3),0)*VLOOKUP(G121,Hodnoc!$P$1:$Q$9,2,0)</f>
        <v>10.5</v>
      </c>
      <c r="L121" s="25">
        <f t="shared" si="9"/>
        <v>2503.8</v>
      </c>
    </row>
    <row r="122" spans="1:12" ht="12.75">
      <c r="A122" s="7">
        <v>121</v>
      </c>
      <c r="B122" s="8">
        <v>39269</v>
      </c>
      <c r="C122" s="8" t="s">
        <v>616</v>
      </c>
      <c r="D122" s="8" t="s">
        <v>617</v>
      </c>
      <c r="E122" s="7" t="s">
        <v>647</v>
      </c>
      <c r="F122" s="12" t="s">
        <v>155</v>
      </c>
      <c r="G122" s="10" t="s">
        <v>239</v>
      </c>
      <c r="H122" s="10" t="s">
        <v>2</v>
      </c>
      <c r="I122" s="10" t="s">
        <v>7</v>
      </c>
      <c r="J122" s="10" t="str">
        <f t="shared" si="8"/>
        <v>A</v>
      </c>
      <c r="K122" s="11">
        <f ca="1">VLOOKUP(F122,OFFSET(Hodnoc!$A$1:$C$23,0,IF(I122="Hory",0,IF(I122="Ledy",3,IF(I122="Písek",6,IF(I122="Skalky",9,IF(I122="Boulder",12,"chyba")))))),IF(J122="A",2,3),0)*VLOOKUP(G122,Hodnoc!$P$1:$Q$9,2,0)</f>
        <v>19.5</v>
      </c>
      <c r="L122" s="25">
        <f t="shared" si="9"/>
        <v>2523.3</v>
      </c>
    </row>
    <row r="123" spans="1:12" ht="12.75">
      <c r="A123" s="7">
        <v>122</v>
      </c>
      <c r="B123" s="8">
        <v>39269</v>
      </c>
      <c r="C123" s="8" t="s">
        <v>616</v>
      </c>
      <c r="D123" s="8" t="s">
        <v>617</v>
      </c>
      <c r="E123" s="7" t="s">
        <v>648</v>
      </c>
      <c r="F123" s="12">
        <v>5</v>
      </c>
      <c r="G123" s="10" t="s">
        <v>239</v>
      </c>
      <c r="H123" s="10" t="s">
        <v>2</v>
      </c>
      <c r="I123" s="10" t="s">
        <v>7</v>
      </c>
      <c r="J123" s="10" t="str">
        <f t="shared" si="8"/>
        <v>A</v>
      </c>
      <c r="K123" s="11">
        <f ca="1">VLOOKUP(F123,OFFSET(Hodnoc!$A$1:$C$23,0,IF(I123="Hory",0,IF(I123="Ledy",3,IF(I123="Písek",6,IF(I123="Skalky",9,IF(I123="Boulder",12,"chyba")))))),IF(J123="A",2,3),0)*VLOOKUP(G123,Hodnoc!$P$1:$Q$9,2,0)</f>
        <v>25.5</v>
      </c>
      <c r="L123" s="25">
        <f t="shared" si="9"/>
        <v>2548.8</v>
      </c>
    </row>
    <row r="124" spans="1:12" ht="12.75">
      <c r="A124" s="7">
        <v>123</v>
      </c>
      <c r="B124" s="8">
        <v>39269</v>
      </c>
      <c r="C124" s="8" t="s">
        <v>616</v>
      </c>
      <c r="D124" s="8" t="s">
        <v>617</v>
      </c>
      <c r="E124" s="7" t="s">
        <v>649</v>
      </c>
      <c r="F124" s="12" t="s">
        <v>154</v>
      </c>
      <c r="G124" s="10" t="s">
        <v>239</v>
      </c>
      <c r="H124" s="10" t="s">
        <v>2</v>
      </c>
      <c r="I124" s="10" t="s">
        <v>7</v>
      </c>
      <c r="J124" s="10" t="str">
        <f t="shared" si="8"/>
        <v>A</v>
      </c>
      <c r="K124" s="11">
        <f ca="1">VLOOKUP(F124,OFFSET(Hodnoc!$A$1:$C$23,0,IF(I124="Hory",0,IF(I124="Ledy",3,IF(I124="Písek",6,IF(I124="Skalky",9,IF(I124="Boulder",12,"chyba")))))),IF(J124="A",2,3),0)*VLOOKUP(G124,Hodnoc!$P$1:$Q$9,2,0)</f>
        <v>10.5</v>
      </c>
      <c r="L124" s="25">
        <f t="shared" si="9"/>
        <v>2559.3</v>
      </c>
    </row>
    <row r="125" spans="1:12" ht="12.75">
      <c r="A125" s="7">
        <v>124</v>
      </c>
      <c r="B125" s="8">
        <v>39269</v>
      </c>
      <c r="C125" s="8" t="s">
        <v>616</v>
      </c>
      <c r="D125" s="8" t="s">
        <v>617</v>
      </c>
      <c r="E125" s="7" t="s">
        <v>650</v>
      </c>
      <c r="F125" s="12" t="s">
        <v>155</v>
      </c>
      <c r="G125" s="10" t="s">
        <v>239</v>
      </c>
      <c r="H125" s="10" t="s">
        <v>2</v>
      </c>
      <c r="I125" s="10" t="s">
        <v>7</v>
      </c>
      <c r="J125" s="10" t="str">
        <f t="shared" si="8"/>
        <v>A</v>
      </c>
      <c r="K125" s="11">
        <f ca="1">VLOOKUP(F125,OFFSET(Hodnoc!$A$1:$C$23,0,IF(I125="Hory",0,IF(I125="Ledy",3,IF(I125="Písek",6,IF(I125="Skalky",9,IF(I125="Boulder",12,"chyba")))))),IF(J125="A",2,3),0)*VLOOKUP(G125,Hodnoc!$P$1:$Q$9,2,0)</f>
        <v>19.5</v>
      </c>
      <c r="L125" s="25">
        <f t="shared" si="9"/>
        <v>2578.8</v>
      </c>
    </row>
    <row r="126" spans="1:12" ht="12.75">
      <c r="A126" s="7">
        <v>125</v>
      </c>
      <c r="B126" s="8">
        <v>39269</v>
      </c>
      <c r="C126" s="8" t="s">
        <v>616</v>
      </c>
      <c r="D126" s="8" t="s">
        <v>617</v>
      </c>
      <c r="E126" s="7" t="s">
        <v>651</v>
      </c>
      <c r="F126" s="12" t="s">
        <v>155</v>
      </c>
      <c r="G126" s="10" t="s">
        <v>239</v>
      </c>
      <c r="H126" s="10" t="s">
        <v>2</v>
      </c>
      <c r="I126" s="10" t="s">
        <v>7</v>
      </c>
      <c r="J126" s="10" t="str">
        <f t="shared" si="8"/>
        <v>A</v>
      </c>
      <c r="K126" s="11">
        <f ca="1">VLOOKUP(F126,OFFSET(Hodnoc!$A$1:$C$23,0,IF(I126="Hory",0,IF(I126="Ledy",3,IF(I126="Písek",6,IF(I126="Skalky",9,IF(I126="Boulder",12,"chyba")))))),IF(J126="A",2,3),0)*VLOOKUP(G126,Hodnoc!$P$1:$Q$9,2,0)</f>
        <v>19.5</v>
      </c>
      <c r="L126" s="25">
        <f t="shared" si="9"/>
        <v>2598.3</v>
      </c>
    </row>
    <row r="127" spans="1:12" ht="12.75">
      <c r="A127" s="7">
        <v>126</v>
      </c>
      <c r="B127" s="8">
        <v>39269</v>
      </c>
      <c r="C127" s="8" t="s">
        <v>616</v>
      </c>
      <c r="D127" s="8" t="s">
        <v>617</v>
      </c>
      <c r="E127" s="7" t="s">
        <v>652</v>
      </c>
      <c r="F127" s="12">
        <v>5</v>
      </c>
      <c r="G127" s="10" t="s">
        <v>239</v>
      </c>
      <c r="H127" s="10" t="s">
        <v>2</v>
      </c>
      <c r="I127" s="10" t="s">
        <v>7</v>
      </c>
      <c r="J127" s="10" t="str">
        <f t="shared" si="8"/>
        <v>A</v>
      </c>
      <c r="K127" s="11">
        <f ca="1">VLOOKUP(F127,OFFSET(Hodnoc!$A$1:$C$23,0,IF(I127="Hory",0,IF(I127="Ledy",3,IF(I127="Písek",6,IF(I127="Skalky",9,IF(I127="Boulder",12,"chyba")))))),IF(J127="A",2,3),0)*VLOOKUP(G127,Hodnoc!$P$1:$Q$9,2,0)</f>
        <v>25.5</v>
      </c>
      <c r="L127" s="25">
        <f t="shared" si="9"/>
        <v>2623.8</v>
      </c>
    </row>
    <row r="128" spans="1:12" ht="12.75">
      <c r="A128" s="7">
        <v>127</v>
      </c>
      <c r="B128" s="8">
        <v>39269</v>
      </c>
      <c r="C128" s="8" t="s">
        <v>616</v>
      </c>
      <c r="D128" s="8" t="s">
        <v>617</v>
      </c>
      <c r="E128" s="7" t="s">
        <v>653</v>
      </c>
      <c r="F128" s="12">
        <v>4</v>
      </c>
      <c r="G128" s="10" t="s">
        <v>239</v>
      </c>
      <c r="H128" s="10" t="s">
        <v>2</v>
      </c>
      <c r="I128" s="10" t="s">
        <v>7</v>
      </c>
      <c r="J128" s="10" t="str">
        <f t="shared" si="8"/>
        <v>A</v>
      </c>
      <c r="K128" s="11">
        <f ca="1">VLOOKUP(F128,OFFSET(Hodnoc!$A$1:$C$23,0,IF(I128="Hory",0,IF(I128="Ledy",3,IF(I128="Písek",6,IF(I128="Skalky",9,IF(I128="Boulder",12,"chyba")))))),IF(J128="A",2,3),0)*VLOOKUP(G128,Hodnoc!$P$1:$Q$9,2,0)</f>
        <v>12</v>
      </c>
      <c r="L128" s="25">
        <f t="shared" si="9"/>
        <v>2635.8</v>
      </c>
    </row>
    <row r="129" spans="1:12" ht="12.75">
      <c r="A129" s="7">
        <v>128</v>
      </c>
      <c r="B129" s="8">
        <v>39269</v>
      </c>
      <c r="C129" s="8" t="s">
        <v>616</v>
      </c>
      <c r="D129" s="8" t="s">
        <v>617</v>
      </c>
      <c r="E129" s="7" t="s">
        <v>654</v>
      </c>
      <c r="F129" s="12" t="s">
        <v>153</v>
      </c>
      <c r="G129" s="10" t="s">
        <v>239</v>
      </c>
      <c r="H129" s="10" t="s">
        <v>2</v>
      </c>
      <c r="I129" s="10" t="s">
        <v>7</v>
      </c>
      <c r="J129" s="10" t="str">
        <f t="shared" si="8"/>
        <v>A</v>
      </c>
      <c r="K129" s="11">
        <f ca="1">VLOOKUP(F129,OFFSET(Hodnoc!$A$1:$C$23,0,IF(I129="Hory",0,IF(I129="Ledy",3,IF(I129="Písek",6,IF(I129="Skalky",9,IF(I129="Boulder",12,"chyba")))))),IF(J129="A",2,3),0)*VLOOKUP(G129,Hodnoc!$P$1:$Q$9,2,0)</f>
        <v>9</v>
      </c>
      <c r="L129" s="25">
        <f t="shared" si="9"/>
        <v>2644.8</v>
      </c>
    </row>
    <row r="130" spans="1:12" ht="12.75">
      <c r="A130" s="7">
        <v>129</v>
      </c>
      <c r="B130" s="8">
        <v>39269</v>
      </c>
      <c r="C130" s="8" t="s">
        <v>616</v>
      </c>
      <c r="D130" s="8" t="s">
        <v>617</v>
      </c>
      <c r="E130" s="7" t="s">
        <v>655</v>
      </c>
      <c r="F130" s="12">
        <v>3</v>
      </c>
      <c r="G130" s="10" t="s">
        <v>239</v>
      </c>
      <c r="H130" s="10" t="s">
        <v>2</v>
      </c>
      <c r="I130" s="10" t="s">
        <v>7</v>
      </c>
      <c r="J130" s="10" t="str">
        <f aca="true" t="shared" si="10" ref="J130:J137">IF(OR(G130="TR",G130="TRO"),"B","A")</f>
        <v>A</v>
      </c>
      <c r="K130" s="11">
        <f ca="1">VLOOKUP(F130,OFFSET(Hodnoc!$A$1:$C$23,0,IF(I130="Hory",0,IF(I130="Ledy",3,IF(I130="Písek",6,IF(I130="Skalky",9,IF(I130="Boulder",12,"chyba")))))),IF(J130="A",2,3),0)*VLOOKUP(G130,Hodnoc!$P$1:$Q$9,2,0)</f>
        <v>7.5</v>
      </c>
      <c r="L130" s="25">
        <f t="shared" si="9"/>
        <v>2652.3</v>
      </c>
    </row>
    <row r="131" spans="1:12" ht="12.75">
      <c r="A131" s="7">
        <v>130</v>
      </c>
      <c r="B131" s="8">
        <v>39271</v>
      </c>
      <c r="C131" s="8" t="s">
        <v>616</v>
      </c>
      <c r="D131" s="8" t="s">
        <v>634</v>
      </c>
      <c r="E131" s="7" t="s">
        <v>635</v>
      </c>
      <c r="F131" s="12" t="s">
        <v>153</v>
      </c>
      <c r="G131" s="10" t="s">
        <v>39</v>
      </c>
      <c r="H131" s="10" t="s">
        <v>2</v>
      </c>
      <c r="I131" s="10" t="s">
        <v>7</v>
      </c>
      <c r="J131" s="10" t="str">
        <f t="shared" si="10"/>
        <v>A</v>
      </c>
      <c r="K131" s="11">
        <f ca="1">VLOOKUP(F131,OFFSET(Hodnoc!$A$1:$C$23,0,IF(I131="Hory",0,IF(I131="Ledy",3,IF(I131="Písek",6,IF(I131="Skalky",9,IF(I131="Boulder",12,"chyba")))))),IF(J131="A",2,3),0)*VLOOKUP(G131,Hodnoc!$P$1:$Q$9,2,0)</f>
        <v>9</v>
      </c>
      <c r="L131" s="25">
        <f t="shared" si="9"/>
        <v>2661.3</v>
      </c>
    </row>
    <row r="132" spans="1:12" ht="12.75">
      <c r="A132" s="7">
        <v>131</v>
      </c>
      <c r="B132" s="8">
        <v>39271</v>
      </c>
      <c r="C132" s="8" t="s">
        <v>616</v>
      </c>
      <c r="D132" s="8" t="s">
        <v>634</v>
      </c>
      <c r="E132" s="7" t="s">
        <v>636</v>
      </c>
      <c r="F132" s="12">
        <v>3</v>
      </c>
      <c r="G132" s="10" t="s">
        <v>39</v>
      </c>
      <c r="H132" s="10" t="s">
        <v>2</v>
      </c>
      <c r="I132" s="10" t="s">
        <v>7</v>
      </c>
      <c r="J132" s="10" t="str">
        <f t="shared" si="10"/>
        <v>A</v>
      </c>
      <c r="K132" s="11">
        <f ca="1">VLOOKUP(F132,OFFSET(Hodnoc!$A$1:$C$23,0,IF(I132="Hory",0,IF(I132="Ledy",3,IF(I132="Písek",6,IF(I132="Skalky",9,IF(I132="Boulder",12,"chyba")))))),IF(J132="A",2,3),0)*VLOOKUP(G132,Hodnoc!$P$1:$Q$9,2,0)</f>
        <v>7.5</v>
      </c>
      <c r="L132" s="25">
        <f t="shared" si="9"/>
        <v>2668.8</v>
      </c>
    </row>
    <row r="133" spans="1:12" ht="12.75">
      <c r="A133" s="7">
        <v>132</v>
      </c>
      <c r="B133" s="8">
        <v>39271</v>
      </c>
      <c r="C133" s="8" t="s">
        <v>616</v>
      </c>
      <c r="D133" s="8" t="s">
        <v>634</v>
      </c>
      <c r="E133" s="7" t="s">
        <v>637</v>
      </c>
      <c r="F133" s="12" t="s">
        <v>153</v>
      </c>
      <c r="G133" s="10" t="s">
        <v>39</v>
      </c>
      <c r="H133" s="10" t="s">
        <v>2</v>
      </c>
      <c r="I133" s="10" t="s">
        <v>7</v>
      </c>
      <c r="J133" s="10" t="str">
        <f t="shared" si="10"/>
        <v>A</v>
      </c>
      <c r="K133" s="11">
        <f ca="1">VLOOKUP(F133,OFFSET(Hodnoc!$A$1:$C$23,0,IF(I133="Hory",0,IF(I133="Ledy",3,IF(I133="Písek",6,IF(I133="Skalky",9,IF(I133="Boulder",12,"chyba")))))),IF(J133="A",2,3),0)*VLOOKUP(G133,Hodnoc!$P$1:$Q$9,2,0)</f>
        <v>9</v>
      </c>
      <c r="L133" s="25">
        <f t="shared" si="9"/>
        <v>2677.8</v>
      </c>
    </row>
    <row r="134" spans="1:12" ht="12.75">
      <c r="A134" s="7">
        <v>133</v>
      </c>
      <c r="B134" s="8">
        <v>39271</v>
      </c>
      <c r="C134" s="8" t="s">
        <v>616</v>
      </c>
      <c r="D134" s="8" t="s">
        <v>634</v>
      </c>
      <c r="E134" s="7" t="s">
        <v>638</v>
      </c>
      <c r="F134" s="12" t="s">
        <v>154</v>
      </c>
      <c r="G134" s="10" t="s">
        <v>39</v>
      </c>
      <c r="H134" s="10" t="s">
        <v>2</v>
      </c>
      <c r="I134" s="10" t="s">
        <v>7</v>
      </c>
      <c r="J134" s="10" t="str">
        <f t="shared" si="10"/>
        <v>A</v>
      </c>
      <c r="K134" s="11">
        <f ca="1">VLOOKUP(F134,OFFSET(Hodnoc!$A$1:$C$23,0,IF(I134="Hory",0,IF(I134="Ledy",3,IF(I134="Písek",6,IF(I134="Skalky",9,IF(I134="Boulder",12,"chyba")))))),IF(J134="A",2,3),0)*VLOOKUP(G134,Hodnoc!$P$1:$Q$9,2,0)</f>
        <v>10.5</v>
      </c>
      <c r="L134" s="25">
        <f t="shared" si="9"/>
        <v>2688.3</v>
      </c>
    </row>
    <row r="135" spans="1:12" ht="12.75">
      <c r="A135" s="7">
        <v>134</v>
      </c>
      <c r="B135" s="8">
        <v>39271</v>
      </c>
      <c r="C135" s="8" t="s">
        <v>616</v>
      </c>
      <c r="D135" s="8" t="s">
        <v>634</v>
      </c>
      <c r="E135" s="7" t="s">
        <v>639</v>
      </c>
      <c r="F135" s="12">
        <v>3</v>
      </c>
      <c r="G135" s="10" t="s">
        <v>39</v>
      </c>
      <c r="H135" s="10" t="s">
        <v>2</v>
      </c>
      <c r="I135" s="10" t="s">
        <v>7</v>
      </c>
      <c r="J135" s="10" t="str">
        <f t="shared" si="10"/>
        <v>A</v>
      </c>
      <c r="K135" s="11">
        <f ca="1">VLOOKUP(F135,OFFSET(Hodnoc!$A$1:$C$23,0,IF(I135="Hory",0,IF(I135="Ledy",3,IF(I135="Písek",6,IF(I135="Skalky",9,IF(I135="Boulder",12,"chyba")))))),IF(J135="A",2,3),0)*VLOOKUP(G135,Hodnoc!$P$1:$Q$9,2,0)</f>
        <v>7.5</v>
      </c>
      <c r="L135" s="25">
        <f t="shared" si="9"/>
        <v>2695.8</v>
      </c>
    </row>
    <row r="136" spans="1:12" ht="12.75">
      <c r="A136" s="7">
        <v>135</v>
      </c>
      <c r="B136" s="8">
        <v>39271</v>
      </c>
      <c r="C136" s="8" t="s">
        <v>616</v>
      </c>
      <c r="D136" s="8" t="s">
        <v>632</v>
      </c>
      <c r="E136" s="7" t="s">
        <v>656</v>
      </c>
      <c r="F136" s="12" t="s">
        <v>159</v>
      </c>
      <c r="G136" s="10" t="s">
        <v>39</v>
      </c>
      <c r="H136" s="10" t="s">
        <v>2</v>
      </c>
      <c r="I136" s="10" t="s">
        <v>7</v>
      </c>
      <c r="J136" s="10" t="str">
        <f t="shared" si="10"/>
        <v>A</v>
      </c>
      <c r="K136" s="11">
        <f ca="1">VLOOKUP(F136,OFFSET(Hodnoc!$A$1:$C$23,0,IF(I136="Hory",0,IF(I136="Ledy",3,IF(I136="Písek",6,IF(I136="Skalky",9,IF(I136="Boulder",12,"chyba")))))),IF(J136="A",2,3),0)*VLOOKUP(G136,Hodnoc!$P$1:$Q$9,2,0)</f>
        <v>57</v>
      </c>
      <c r="L136" s="25">
        <f t="shared" si="9"/>
        <v>2752.8</v>
      </c>
    </row>
    <row r="137" spans="1:12" ht="12.75">
      <c r="A137" s="7">
        <v>136</v>
      </c>
      <c r="B137" s="8">
        <v>39271</v>
      </c>
      <c r="C137" s="8" t="s">
        <v>616</v>
      </c>
      <c r="D137" s="8" t="s">
        <v>657</v>
      </c>
      <c r="E137" s="7" t="s">
        <v>658</v>
      </c>
      <c r="F137" s="12" t="s">
        <v>146</v>
      </c>
      <c r="G137" s="10" t="s">
        <v>85</v>
      </c>
      <c r="H137" s="10" t="s">
        <v>2</v>
      </c>
      <c r="I137" s="10" t="s">
        <v>7</v>
      </c>
      <c r="J137" s="10" t="str">
        <f t="shared" si="10"/>
        <v>A</v>
      </c>
      <c r="K137" s="11">
        <f ca="1">VLOOKUP(F137,OFFSET(Hodnoc!$A$1:$C$23,0,IF(I137="Hory",0,IF(I137="Ledy",3,IF(I137="Písek",6,IF(I137="Skalky",9,IF(I137="Boulder",12,"chyba")))))),IF(J137="A",2,3),0)*VLOOKUP(G137,Hodnoc!$P$1:$Q$9,2,0)</f>
        <v>55</v>
      </c>
      <c r="L137" s="25">
        <f t="shared" si="9"/>
        <v>2807.8</v>
      </c>
    </row>
    <row r="138" spans="1:12" ht="12.75">
      <c r="A138" s="7">
        <v>137</v>
      </c>
      <c r="B138" s="8">
        <v>39282</v>
      </c>
      <c r="C138" s="8" t="s">
        <v>694</v>
      </c>
      <c r="D138" s="8" t="s">
        <v>696</v>
      </c>
      <c r="E138" s="7" t="s">
        <v>697</v>
      </c>
      <c r="F138" s="12">
        <v>7</v>
      </c>
      <c r="G138" s="10" t="s">
        <v>40</v>
      </c>
      <c r="H138" s="10" t="s">
        <v>2</v>
      </c>
      <c r="I138" s="10" t="s">
        <v>9</v>
      </c>
      <c r="J138" s="10" t="str">
        <f aca="true" t="shared" si="11" ref="J138:J147">IF(OR(G138="TR",G138="TRO"),"B","A")</f>
        <v>A</v>
      </c>
      <c r="K138" s="11">
        <f ca="1">VLOOKUP(F138,OFFSET(Hodnoc!$A$1:$C$23,0,IF(I138="Hory",0,IF(I138="Ledy",3,IF(I138="Písek",6,IF(I138="Skalky",9,IF(I138="Boulder",12,"chyba")))))),IF(J138="A",2,3),0)*VLOOKUP(G138,Hodnoc!$P$1:$Q$9,2,0)</f>
        <v>43.5</v>
      </c>
      <c r="L138" s="25">
        <f aca="true" t="shared" si="12" ref="L138:L147">L137+K138</f>
        <v>2851.3</v>
      </c>
    </row>
    <row r="139" spans="1:12" ht="12.75">
      <c r="A139" s="7">
        <v>138</v>
      </c>
      <c r="B139" s="8">
        <v>39282</v>
      </c>
      <c r="C139" s="8" t="s">
        <v>694</v>
      </c>
      <c r="D139" s="8" t="s">
        <v>696</v>
      </c>
      <c r="E139" s="7" t="s">
        <v>698</v>
      </c>
      <c r="F139" s="12" t="s">
        <v>158</v>
      </c>
      <c r="G139" s="10" t="s">
        <v>38</v>
      </c>
      <c r="H139" s="10" t="s">
        <v>2</v>
      </c>
      <c r="I139" s="10" t="s">
        <v>9</v>
      </c>
      <c r="J139" s="10" t="str">
        <f t="shared" si="11"/>
        <v>A</v>
      </c>
      <c r="K139" s="11">
        <f ca="1">VLOOKUP(F139,OFFSET(Hodnoc!$A$1:$C$23,0,IF(I139="Hory",0,IF(I139="Ledy",3,IF(I139="Písek",6,IF(I139="Skalky",9,IF(I139="Boulder",12,"chyba")))))),IF(J139="A",2,3),0)*VLOOKUP(G139,Hodnoc!$P$1:$Q$9,2,0)</f>
        <v>31.5</v>
      </c>
      <c r="L139" s="25">
        <f t="shared" si="12"/>
        <v>2882.8</v>
      </c>
    </row>
    <row r="140" spans="1:12" ht="12.75">
      <c r="A140" s="7">
        <v>139</v>
      </c>
      <c r="B140" s="8">
        <v>39282</v>
      </c>
      <c r="C140" s="8" t="s">
        <v>694</v>
      </c>
      <c r="D140" s="8" t="s">
        <v>696</v>
      </c>
      <c r="E140" s="7" t="s">
        <v>695</v>
      </c>
      <c r="F140" s="12">
        <v>5</v>
      </c>
      <c r="G140" s="10" t="s">
        <v>40</v>
      </c>
      <c r="H140" s="10" t="s">
        <v>2</v>
      </c>
      <c r="I140" s="10" t="s">
        <v>9</v>
      </c>
      <c r="J140" s="10" t="str">
        <f t="shared" si="11"/>
        <v>A</v>
      </c>
      <c r="K140" s="11">
        <f ca="1">VLOOKUP(F140,OFFSET(Hodnoc!$A$1:$C$23,0,IF(I140="Hory",0,IF(I140="Ledy",3,IF(I140="Písek",6,IF(I140="Skalky",9,IF(I140="Boulder",12,"chyba")))))),IF(J140="A",2,3),0)*VLOOKUP(G140,Hodnoc!$P$1:$Q$9,2,0)</f>
        <v>16.5</v>
      </c>
      <c r="L140" s="25">
        <f t="shared" si="12"/>
        <v>2899.3</v>
      </c>
    </row>
    <row r="141" spans="1:12" ht="12.75">
      <c r="A141" s="7">
        <v>140</v>
      </c>
      <c r="B141" s="8">
        <v>39282</v>
      </c>
      <c r="C141" s="8" t="s">
        <v>694</v>
      </c>
      <c r="D141" s="8" t="s">
        <v>696</v>
      </c>
      <c r="E141" s="7" t="s">
        <v>699</v>
      </c>
      <c r="F141" s="12">
        <v>6</v>
      </c>
      <c r="G141" s="10" t="s">
        <v>39</v>
      </c>
      <c r="H141" s="10" t="s">
        <v>2</v>
      </c>
      <c r="I141" s="10" t="s">
        <v>9</v>
      </c>
      <c r="J141" s="10" t="str">
        <f t="shared" si="11"/>
        <v>A</v>
      </c>
      <c r="K141" s="11">
        <f ca="1">VLOOKUP(F141,OFFSET(Hodnoc!$A$1:$C$23,0,IF(I141="Hory",0,IF(I141="Ledy",3,IF(I141="Písek",6,IF(I141="Skalky",9,IF(I141="Boulder",12,"chyba")))))),IF(J141="A",2,3),0)*VLOOKUP(G141,Hodnoc!$P$1:$Q$9,2,0)</f>
        <v>27</v>
      </c>
      <c r="L141" s="25">
        <f t="shared" si="12"/>
        <v>2926.3</v>
      </c>
    </row>
    <row r="142" spans="1:12" ht="12.75">
      <c r="A142" s="7">
        <v>141</v>
      </c>
      <c r="B142" s="8">
        <v>39282</v>
      </c>
      <c r="C142" s="8" t="s">
        <v>694</v>
      </c>
      <c r="D142" s="8" t="s">
        <v>696</v>
      </c>
      <c r="E142" s="7" t="s">
        <v>700</v>
      </c>
      <c r="F142" s="12" t="s">
        <v>156</v>
      </c>
      <c r="G142" s="10" t="s">
        <v>40</v>
      </c>
      <c r="H142" s="10" t="s">
        <v>2</v>
      </c>
      <c r="I142" s="10" t="s">
        <v>9</v>
      </c>
      <c r="J142" s="10" t="str">
        <f t="shared" si="11"/>
        <v>A</v>
      </c>
      <c r="K142" s="11">
        <f ca="1">VLOOKUP(F142,OFFSET(Hodnoc!$A$1:$C$23,0,IF(I142="Hory",0,IF(I142="Ledy",3,IF(I142="Písek",6,IF(I142="Skalky",9,IF(I142="Boulder",12,"chyba")))))),IF(J142="A",2,3),0)*VLOOKUP(G142,Hodnoc!$P$1:$Q$9,2,0)</f>
        <v>19.5</v>
      </c>
      <c r="L142" s="25">
        <f t="shared" si="12"/>
        <v>2945.8</v>
      </c>
    </row>
    <row r="143" spans="1:12" ht="12.75">
      <c r="A143" s="7">
        <v>142</v>
      </c>
      <c r="B143" s="8">
        <v>39282</v>
      </c>
      <c r="C143" s="8" t="s">
        <v>694</v>
      </c>
      <c r="D143" s="8" t="s">
        <v>696</v>
      </c>
      <c r="E143" s="7" t="s">
        <v>701</v>
      </c>
      <c r="F143" s="12">
        <v>5</v>
      </c>
      <c r="G143" s="10" t="s">
        <v>39</v>
      </c>
      <c r="H143" s="10" t="s">
        <v>2</v>
      </c>
      <c r="I143" s="10" t="s">
        <v>9</v>
      </c>
      <c r="J143" s="10" t="str">
        <f t="shared" si="11"/>
        <v>A</v>
      </c>
      <c r="K143" s="11">
        <f ca="1">VLOOKUP(F143,OFFSET(Hodnoc!$A$1:$C$23,0,IF(I143="Hory",0,IF(I143="Ledy",3,IF(I143="Písek",6,IF(I143="Skalky",9,IF(I143="Boulder",12,"chyba")))))),IF(J143="A",2,3),0)*VLOOKUP(G143,Hodnoc!$P$1:$Q$9,2,0)</f>
        <v>16.5</v>
      </c>
      <c r="L143" s="25">
        <f t="shared" si="12"/>
        <v>2962.3</v>
      </c>
    </row>
    <row r="144" spans="1:12" ht="12.75">
      <c r="A144" s="7">
        <v>143</v>
      </c>
      <c r="B144" s="8">
        <v>39285</v>
      </c>
      <c r="C144" s="8" t="s">
        <v>259</v>
      </c>
      <c r="D144" s="8"/>
      <c r="E144" s="7" t="s">
        <v>302</v>
      </c>
      <c r="F144" s="12" t="s">
        <v>158</v>
      </c>
      <c r="G144" s="10" t="s">
        <v>39</v>
      </c>
      <c r="H144" s="10" t="s">
        <v>2</v>
      </c>
      <c r="I144" s="10" t="s">
        <v>9</v>
      </c>
      <c r="J144" s="10" t="str">
        <f t="shared" si="11"/>
        <v>A</v>
      </c>
      <c r="K144" s="11">
        <f ca="1">VLOOKUP(F144,OFFSET(Hodnoc!$A$1:$C$23,0,IF(I144="Hory",0,IF(I144="Ledy",3,IF(I144="Písek",6,IF(I144="Skalky",9,IF(I144="Boulder",12,"chyba")))))),IF(J144="A",2,3),0)*VLOOKUP(G144,Hodnoc!$P$1:$Q$9,2,0)</f>
        <v>31.5</v>
      </c>
      <c r="L144" s="25">
        <f t="shared" si="12"/>
        <v>2993.8</v>
      </c>
    </row>
    <row r="145" spans="1:12" ht="12.75">
      <c r="A145" s="7">
        <v>144</v>
      </c>
      <c r="B145" s="8">
        <v>39285</v>
      </c>
      <c r="C145" s="8" t="s">
        <v>259</v>
      </c>
      <c r="D145" s="8"/>
      <c r="E145" s="7" t="s">
        <v>690</v>
      </c>
      <c r="F145" s="12">
        <v>7</v>
      </c>
      <c r="G145" s="10" t="s">
        <v>39</v>
      </c>
      <c r="H145" s="10" t="s">
        <v>2</v>
      </c>
      <c r="I145" s="10" t="s">
        <v>9</v>
      </c>
      <c r="J145" s="10" t="str">
        <f t="shared" si="11"/>
        <v>A</v>
      </c>
      <c r="K145" s="11">
        <f ca="1">VLOOKUP(F145,OFFSET(Hodnoc!$A$1:$C$23,0,IF(I145="Hory",0,IF(I145="Ledy",3,IF(I145="Písek",6,IF(I145="Skalky",9,IF(I145="Boulder",12,"chyba")))))),IF(J145="A",2,3),0)*VLOOKUP(G145,Hodnoc!$P$1:$Q$9,2,0)</f>
        <v>43.5</v>
      </c>
      <c r="L145" s="25">
        <f t="shared" si="12"/>
        <v>3037.3</v>
      </c>
    </row>
    <row r="146" spans="1:12" ht="12.75">
      <c r="A146" s="7">
        <v>145</v>
      </c>
      <c r="B146" s="8">
        <v>39285</v>
      </c>
      <c r="C146" s="8" t="s">
        <v>259</v>
      </c>
      <c r="D146" s="8"/>
      <c r="E146" s="7" t="s">
        <v>691</v>
      </c>
      <c r="F146" s="12" t="s">
        <v>158</v>
      </c>
      <c r="G146" s="10" t="s">
        <v>38</v>
      </c>
      <c r="H146" s="10" t="s">
        <v>2</v>
      </c>
      <c r="I146" s="10" t="s">
        <v>9</v>
      </c>
      <c r="J146" s="10" t="str">
        <f t="shared" si="11"/>
        <v>A</v>
      </c>
      <c r="K146" s="11">
        <f ca="1">VLOOKUP(F146,OFFSET(Hodnoc!$A$1:$C$23,0,IF(I146="Hory",0,IF(I146="Ledy",3,IF(I146="Písek",6,IF(I146="Skalky",9,IF(I146="Boulder",12,"chyba")))))),IF(J146="A",2,3),0)*VLOOKUP(G146,Hodnoc!$P$1:$Q$9,2,0)</f>
        <v>31.5</v>
      </c>
      <c r="L146" s="25">
        <f t="shared" si="12"/>
        <v>3068.8</v>
      </c>
    </row>
    <row r="147" spans="1:12" ht="12.75">
      <c r="A147" s="7">
        <v>146</v>
      </c>
      <c r="B147" s="8">
        <v>39285</v>
      </c>
      <c r="C147" s="8" t="s">
        <v>259</v>
      </c>
      <c r="D147" s="8"/>
      <c r="E147" s="7" t="s">
        <v>692</v>
      </c>
      <c r="F147" s="12">
        <v>6</v>
      </c>
      <c r="G147" s="10" t="s">
        <v>39</v>
      </c>
      <c r="H147" s="10" t="s">
        <v>2</v>
      </c>
      <c r="I147" s="10" t="s">
        <v>9</v>
      </c>
      <c r="J147" s="10" t="str">
        <f t="shared" si="11"/>
        <v>A</v>
      </c>
      <c r="K147" s="11">
        <f ca="1">VLOOKUP(F147,OFFSET(Hodnoc!$A$1:$C$23,0,IF(I147="Hory",0,IF(I147="Ledy",3,IF(I147="Písek",6,IF(I147="Skalky",9,IF(I147="Boulder",12,"chyba")))))),IF(J147="A",2,3),0)*VLOOKUP(G147,Hodnoc!$P$1:$Q$9,2,0)</f>
        <v>27</v>
      </c>
      <c r="L147" s="25">
        <f t="shared" si="12"/>
        <v>3095.8</v>
      </c>
    </row>
    <row r="148" spans="1:12" ht="12.75">
      <c r="A148" s="7">
        <v>147</v>
      </c>
      <c r="B148" s="8">
        <v>39290</v>
      </c>
      <c r="C148" s="8" t="s">
        <v>259</v>
      </c>
      <c r="D148" s="8"/>
      <c r="E148" s="7" t="s">
        <v>787</v>
      </c>
      <c r="F148" s="12" t="s">
        <v>158</v>
      </c>
      <c r="G148" s="10" t="s">
        <v>39</v>
      </c>
      <c r="H148" s="10" t="s">
        <v>2</v>
      </c>
      <c r="I148" s="10" t="s">
        <v>9</v>
      </c>
      <c r="J148" s="10" t="str">
        <f aca="true" t="shared" si="13" ref="J148:J156">IF(OR(G148="TR",G148="TRO"),"B","A")</f>
        <v>A</v>
      </c>
      <c r="K148" s="11">
        <f ca="1">VLOOKUP(F148,OFFSET(Hodnoc!$A$1:$C$23,0,IF(I148="Hory",0,IF(I148="Ledy",3,IF(I148="Písek",6,IF(I148="Skalky",9,IF(I148="Boulder",12,"chyba")))))),IF(J148="A",2,3),0)*VLOOKUP(G148,Hodnoc!$P$1:$Q$9,2,0)</f>
        <v>31.5</v>
      </c>
      <c r="L148" s="25">
        <f aca="true" t="shared" si="14" ref="L148:L156">L147+K148</f>
        <v>3127.3</v>
      </c>
    </row>
    <row r="149" spans="1:12" ht="12.75">
      <c r="A149" s="7">
        <v>148</v>
      </c>
      <c r="B149" s="8">
        <v>39290</v>
      </c>
      <c r="C149" s="8" t="s">
        <v>259</v>
      </c>
      <c r="D149" s="8"/>
      <c r="E149" s="7" t="s">
        <v>786</v>
      </c>
      <c r="F149" s="12" t="s">
        <v>146</v>
      </c>
      <c r="G149" s="10" t="s">
        <v>40</v>
      </c>
      <c r="H149" s="10" t="s">
        <v>2</v>
      </c>
      <c r="I149" s="10" t="s">
        <v>9</v>
      </c>
      <c r="J149" s="10" t="str">
        <f t="shared" si="13"/>
        <v>A</v>
      </c>
      <c r="K149" s="11">
        <f ca="1">VLOOKUP(F149,OFFSET(Hodnoc!$A$1:$C$23,0,IF(I149="Hory",0,IF(I149="Ledy",3,IF(I149="Písek",6,IF(I149="Skalky",9,IF(I149="Boulder",12,"chyba")))))),IF(J149="A",2,3),0)*VLOOKUP(G149,Hodnoc!$P$1:$Q$9,2,0)</f>
        <v>57</v>
      </c>
      <c r="L149" s="25">
        <f t="shared" si="14"/>
        <v>3184.3</v>
      </c>
    </row>
    <row r="150" spans="1:12" ht="12.75">
      <c r="A150" s="7">
        <v>149</v>
      </c>
      <c r="B150" s="8">
        <v>39290</v>
      </c>
      <c r="C150" s="8" t="s">
        <v>259</v>
      </c>
      <c r="D150" s="8"/>
      <c r="E150" s="7" t="s">
        <v>788</v>
      </c>
      <c r="F150" s="12" t="s">
        <v>146</v>
      </c>
      <c r="G150" s="10" t="s">
        <v>39</v>
      </c>
      <c r="H150" s="10" t="s">
        <v>2</v>
      </c>
      <c r="I150" s="10" t="s">
        <v>9</v>
      </c>
      <c r="J150" s="10" t="str">
        <f t="shared" si="13"/>
        <v>A</v>
      </c>
      <c r="K150" s="11">
        <f ca="1">VLOOKUP(F150,OFFSET(Hodnoc!$A$1:$C$23,0,IF(I150="Hory",0,IF(I150="Ledy",3,IF(I150="Písek",6,IF(I150="Skalky",9,IF(I150="Boulder",12,"chyba")))))),IF(J150="A",2,3),0)*VLOOKUP(G150,Hodnoc!$P$1:$Q$9,2,0)</f>
        <v>57</v>
      </c>
      <c r="L150" s="25">
        <f t="shared" si="14"/>
        <v>3241.3</v>
      </c>
    </row>
    <row r="151" spans="1:12" ht="12.75">
      <c r="A151" s="7">
        <v>150</v>
      </c>
      <c r="B151" s="8">
        <v>39290</v>
      </c>
      <c r="C151" s="8" t="s">
        <v>259</v>
      </c>
      <c r="D151" s="8"/>
      <c r="E151" s="7" t="s">
        <v>789</v>
      </c>
      <c r="F151" s="12" t="s">
        <v>158</v>
      </c>
      <c r="G151" s="10" t="s">
        <v>39</v>
      </c>
      <c r="H151" s="10" t="s">
        <v>2</v>
      </c>
      <c r="I151" s="10" t="s">
        <v>9</v>
      </c>
      <c r="J151" s="10" t="str">
        <f t="shared" si="13"/>
        <v>A</v>
      </c>
      <c r="K151" s="11">
        <f ca="1">VLOOKUP(F151,OFFSET(Hodnoc!$A$1:$C$23,0,IF(I151="Hory",0,IF(I151="Ledy",3,IF(I151="Písek",6,IF(I151="Skalky",9,IF(I151="Boulder",12,"chyba")))))),IF(J151="A",2,3),0)*VLOOKUP(G151,Hodnoc!$P$1:$Q$9,2,0)</f>
        <v>31.5</v>
      </c>
      <c r="L151" s="25">
        <f t="shared" si="14"/>
        <v>3272.8</v>
      </c>
    </row>
    <row r="152" spans="1:12" ht="12.75">
      <c r="A152" s="7">
        <v>151</v>
      </c>
      <c r="B152" s="8">
        <v>39290</v>
      </c>
      <c r="C152" s="8" t="s">
        <v>259</v>
      </c>
      <c r="D152" s="8"/>
      <c r="E152" s="7" t="s">
        <v>471</v>
      </c>
      <c r="F152" s="12">
        <v>5</v>
      </c>
      <c r="G152" s="10" t="s">
        <v>39</v>
      </c>
      <c r="H152" s="10" t="s">
        <v>2</v>
      </c>
      <c r="I152" s="10" t="s">
        <v>9</v>
      </c>
      <c r="J152" s="10" t="str">
        <f t="shared" si="13"/>
        <v>A</v>
      </c>
      <c r="K152" s="11">
        <f ca="1">VLOOKUP(F152,OFFSET(Hodnoc!$A$1:$C$23,0,IF(I152="Hory",0,IF(I152="Ledy",3,IF(I152="Písek",6,IF(I152="Skalky",9,IF(I152="Boulder",12,"chyba")))))),IF(J152="A",2,3),0)*VLOOKUP(G152,Hodnoc!$P$1:$Q$9,2,0)</f>
        <v>16.5</v>
      </c>
      <c r="L152" s="25">
        <f t="shared" si="14"/>
        <v>3289.3</v>
      </c>
    </row>
    <row r="153" spans="1:12" ht="12.75">
      <c r="A153" s="7">
        <v>152</v>
      </c>
      <c r="B153" s="8">
        <v>39299</v>
      </c>
      <c r="C153" s="8" t="s">
        <v>802</v>
      </c>
      <c r="D153" s="8" t="s">
        <v>798</v>
      </c>
      <c r="E153" s="7" t="s">
        <v>803</v>
      </c>
      <c r="F153" s="12" t="s">
        <v>147</v>
      </c>
      <c r="G153" s="10" t="s">
        <v>85</v>
      </c>
      <c r="H153" s="10" t="s">
        <v>2</v>
      </c>
      <c r="I153" s="10" t="s">
        <v>9</v>
      </c>
      <c r="J153" s="10" t="str">
        <f t="shared" si="13"/>
        <v>A</v>
      </c>
      <c r="K153" s="11">
        <f ca="1">VLOOKUP(F153,OFFSET(Hodnoc!$A$1:$C$23,0,IF(I153="Hory",0,IF(I153="Ledy",3,IF(I153="Písek",6,IF(I153="Skalky",9,IF(I153="Boulder",12,"chyba")))))),IF(J153="A",2,3),0)*VLOOKUP(G153,Hodnoc!$P$1:$Q$9,2,0)</f>
        <v>33</v>
      </c>
      <c r="L153" s="25">
        <f t="shared" si="14"/>
        <v>3322.3</v>
      </c>
    </row>
    <row r="154" spans="1:12" ht="12.75">
      <c r="A154" s="7">
        <v>153</v>
      </c>
      <c r="B154" s="8">
        <v>39299</v>
      </c>
      <c r="C154" s="8" t="s">
        <v>802</v>
      </c>
      <c r="D154" s="8" t="s">
        <v>798</v>
      </c>
      <c r="E154" s="7" t="s">
        <v>804</v>
      </c>
      <c r="F154" s="12" t="s">
        <v>149</v>
      </c>
      <c r="G154" s="10" t="s">
        <v>85</v>
      </c>
      <c r="H154" s="10" t="s">
        <v>2</v>
      </c>
      <c r="I154" s="10" t="s">
        <v>9</v>
      </c>
      <c r="J154" s="10" t="str">
        <f t="shared" si="13"/>
        <v>A</v>
      </c>
      <c r="K154" s="11">
        <f ca="1">VLOOKUP(F154,OFFSET(Hodnoc!$A$1:$C$23,0,IF(I154="Hory",0,IF(I154="Ledy",3,IF(I154="Písek",6,IF(I154="Skalky",9,IF(I154="Boulder",12,"chyba")))))),IF(J154="A",2,3),0)*VLOOKUP(G154,Hodnoc!$P$1:$Q$9,2,0)</f>
        <v>48</v>
      </c>
      <c r="L154" s="25">
        <f t="shared" si="14"/>
        <v>3370.3</v>
      </c>
    </row>
    <row r="155" spans="1:12" ht="12.75">
      <c r="A155" s="7">
        <v>154</v>
      </c>
      <c r="B155" s="8">
        <v>39299</v>
      </c>
      <c r="C155" s="8" t="s">
        <v>802</v>
      </c>
      <c r="D155" s="8" t="s">
        <v>798</v>
      </c>
      <c r="E155" s="7" t="s">
        <v>800</v>
      </c>
      <c r="F155" s="12" t="s">
        <v>158</v>
      </c>
      <c r="G155" s="10" t="s">
        <v>39</v>
      </c>
      <c r="H155" s="10" t="s">
        <v>2</v>
      </c>
      <c r="I155" s="10" t="s">
        <v>9</v>
      </c>
      <c r="J155" s="10" t="str">
        <f t="shared" si="13"/>
        <v>A</v>
      </c>
      <c r="K155" s="11">
        <f ca="1">VLOOKUP(F155,OFFSET(Hodnoc!$A$1:$C$23,0,IF(I155="Hory",0,IF(I155="Ledy",3,IF(I155="Písek",6,IF(I155="Skalky",9,IF(I155="Boulder",12,"chyba")))))),IF(J155="A",2,3),0)*VLOOKUP(G155,Hodnoc!$P$1:$Q$9,2,0)</f>
        <v>31.5</v>
      </c>
      <c r="L155" s="25">
        <f t="shared" si="14"/>
        <v>3401.8</v>
      </c>
    </row>
    <row r="156" spans="1:12" ht="12.75">
      <c r="A156" s="7">
        <v>155</v>
      </c>
      <c r="B156" s="8">
        <v>39299</v>
      </c>
      <c r="C156" s="8" t="s">
        <v>802</v>
      </c>
      <c r="D156" s="8" t="s">
        <v>798</v>
      </c>
      <c r="E156" s="7" t="s">
        <v>805</v>
      </c>
      <c r="F156" s="12" t="s">
        <v>158</v>
      </c>
      <c r="G156" s="10" t="s">
        <v>39</v>
      </c>
      <c r="H156" s="10" t="s">
        <v>2</v>
      </c>
      <c r="I156" s="10" t="s">
        <v>9</v>
      </c>
      <c r="J156" s="10" t="str">
        <f t="shared" si="13"/>
        <v>A</v>
      </c>
      <c r="K156" s="11">
        <f ca="1">VLOOKUP(F156,OFFSET(Hodnoc!$A$1:$C$23,0,IF(I156="Hory",0,IF(I156="Ledy",3,IF(I156="Písek",6,IF(I156="Skalky",9,IF(I156="Boulder",12,"chyba")))))),IF(J156="A",2,3),0)*VLOOKUP(G156,Hodnoc!$P$1:$Q$9,2,0)</f>
        <v>31.5</v>
      </c>
      <c r="L156" s="25">
        <f t="shared" si="14"/>
        <v>3433.3</v>
      </c>
    </row>
    <row r="157" spans="1:12" ht="12.75">
      <c r="A157" s="7">
        <v>156</v>
      </c>
      <c r="B157" s="8">
        <v>39301</v>
      </c>
      <c r="C157" s="8" t="s">
        <v>802</v>
      </c>
      <c r="D157" s="8" t="s">
        <v>798</v>
      </c>
      <c r="E157" s="7" t="s">
        <v>806</v>
      </c>
      <c r="F157" s="12" t="s">
        <v>158</v>
      </c>
      <c r="G157" s="10" t="s">
        <v>40</v>
      </c>
      <c r="H157" s="10" t="s">
        <v>2</v>
      </c>
      <c r="I157" s="10" t="s">
        <v>9</v>
      </c>
      <c r="J157" s="10" t="str">
        <f>IF(OR(G157="TR",G157="TRO"),"B","A")</f>
        <v>A</v>
      </c>
      <c r="K157" s="11">
        <f ca="1">VLOOKUP(F157,OFFSET(Hodnoc!$A$1:$C$23,0,IF(I157="Hory",0,IF(I157="Ledy",3,IF(I157="Písek",6,IF(I157="Skalky",9,IF(I157="Boulder",12,"chyba")))))),IF(J157="A",2,3),0)*VLOOKUP(G157,Hodnoc!$P$1:$Q$9,2,0)</f>
        <v>31.5</v>
      </c>
      <c r="L157" s="25">
        <f>L156+K157</f>
        <v>3464.8</v>
      </c>
    </row>
    <row r="158" spans="1:12" ht="12.75">
      <c r="A158" s="7">
        <v>157</v>
      </c>
      <c r="B158" s="8">
        <v>39301</v>
      </c>
      <c r="C158" s="8" t="s">
        <v>802</v>
      </c>
      <c r="D158" s="8" t="s">
        <v>798</v>
      </c>
      <c r="E158" s="7" t="s">
        <v>807</v>
      </c>
      <c r="F158" s="12">
        <v>6</v>
      </c>
      <c r="G158" s="10" t="s">
        <v>39</v>
      </c>
      <c r="H158" s="10" t="s">
        <v>2</v>
      </c>
      <c r="I158" s="10" t="s">
        <v>9</v>
      </c>
      <c r="J158" s="10" t="str">
        <f>IF(OR(G158="TR",G158="TRO"),"B","A")</f>
        <v>A</v>
      </c>
      <c r="K158" s="11">
        <f ca="1">VLOOKUP(F158,OFFSET(Hodnoc!$A$1:$C$23,0,IF(I158="Hory",0,IF(I158="Ledy",3,IF(I158="Písek",6,IF(I158="Skalky",9,IF(I158="Boulder",12,"chyba")))))),IF(J158="A",2,3),0)*VLOOKUP(G158,Hodnoc!$P$1:$Q$9,2,0)</f>
        <v>27</v>
      </c>
      <c r="L158" s="25">
        <f>L157+K158</f>
        <v>3491.8</v>
      </c>
    </row>
    <row r="159" spans="1:12" ht="12.75">
      <c r="A159" s="7">
        <v>158</v>
      </c>
      <c r="B159" s="8">
        <v>39301</v>
      </c>
      <c r="C159" s="8" t="s">
        <v>802</v>
      </c>
      <c r="D159" s="8" t="s">
        <v>798</v>
      </c>
      <c r="E159" s="7" t="s">
        <v>808</v>
      </c>
      <c r="F159" s="12">
        <v>5</v>
      </c>
      <c r="G159" s="10" t="s">
        <v>40</v>
      </c>
      <c r="H159" s="10" t="s">
        <v>2</v>
      </c>
      <c r="I159" s="10" t="s">
        <v>9</v>
      </c>
      <c r="J159" s="10" t="str">
        <f>IF(OR(G159="TR",G159="TRO"),"B","A")</f>
        <v>A</v>
      </c>
      <c r="K159" s="11">
        <f ca="1">VLOOKUP(F159,OFFSET(Hodnoc!$A$1:$C$23,0,IF(I159="Hory",0,IF(I159="Ledy",3,IF(I159="Písek",6,IF(I159="Skalky",9,IF(I159="Boulder",12,"chyba")))))),IF(J159="A",2,3),0)*VLOOKUP(G159,Hodnoc!$P$1:$Q$9,2,0)</f>
        <v>16.5</v>
      </c>
      <c r="L159" s="25">
        <f>L158+K159</f>
        <v>3508.3</v>
      </c>
    </row>
    <row r="160" spans="1:12" ht="12.75">
      <c r="A160" s="7">
        <v>159</v>
      </c>
      <c r="B160" s="8">
        <v>39301</v>
      </c>
      <c r="C160" s="8" t="s">
        <v>802</v>
      </c>
      <c r="D160" s="8" t="s">
        <v>798</v>
      </c>
      <c r="E160" s="7" t="s">
        <v>803</v>
      </c>
      <c r="F160" s="12" t="s">
        <v>147</v>
      </c>
      <c r="G160" s="10" t="s">
        <v>171</v>
      </c>
      <c r="H160" s="10" t="s">
        <v>2</v>
      </c>
      <c r="I160" s="10" t="s">
        <v>9</v>
      </c>
      <c r="J160" s="10" t="str">
        <f>IF(OR(G160="TR",G160="TRO"),"B","A")</f>
        <v>B</v>
      </c>
      <c r="K160" s="11">
        <f ca="1">VLOOKUP(F160,OFFSET(Hodnoc!$A$1:$C$23,0,IF(I160="Hory",0,IF(I160="Ledy",3,IF(I160="Písek",6,IF(I160="Skalky",9,IF(I160="Boulder",12,"chyba")))))),IF(J160="A",2,3),0)*VLOOKUP(G160,Hodnoc!$P$1:$Q$9,2,0)</f>
        <v>16</v>
      </c>
      <c r="L160" s="25">
        <f>L159+K160</f>
        <v>3524.3</v>
      </c>
    </row>
    <row r="161" spans="1:12" ht="12.75">
      <c r="A161" s="7">
        <v>160</v>
      </c>
      <c r="B161" s="8">
        <v>39301</v>
      </c>
      <c r="C161" s="8" t="s">
        <v>802</v>
      </c>
      <c r="D161" s="8" t="s">
        <v>798</v>
      </c>
      <c r="E161" s="7" t="s">
        <v>804</v>
      </c>
      <c r="F161" s="12" t="s">
        <v>149</v>
      </c>
      <c r="G161" s="10" t="s">
        <v>40</v>
      </c>
      <c r="H161" s="10" t="s">
        <v>2</v>
      </c>
      <c r="I161" s="10" t="s">
        <v>9</v>
      </c>
      <c r="J161" s="10" t="str">
        <f>IF(OR(G161="TR",G161="TRO"),"B","A")</f>
        <v>A</v>
      </c>
      <c r="K161" s="11">
        <f ca="1">VLOOKUP(F161,OFFSET(Hodnoc!$A$1:$C$23,0,IF(I161="Hory",0,IF(I161="Ledy",3,IF(I161="Písek",6,IF(I161="Skalky",9,IF(I161="Boulder",12,"chyba")))))),IF(J161="A",2,3),0)*VLOOKUP(G161,Hodnoc!$P$1:$Q$9,2,0)</f>
        <v>72</v>
      </c>
      <c r="L161" s="25">
        <f>L160+K161</f>
        <v>3596.3</v>
      </c>
    </row>
    <row r="162" spans="1:12" ht="12.75">
      <c r="A162" s="7">
        <v>161</v>
      </c>
      <c r="B162" s="8">
        <v>39321</v>
      </c>
      <c r="C162" s="8" t="s">
        <v>842</v>
      </c>
      <c r="D162" s="8" t="s">
        <v>1049</v>
      </c>
      <c r="E162" s="7" t="s">
        <v>1050</v>
      </c>
      <c r="F162" s="12" t="s">
        <v>154</v>
      </c>
      <c r="G162" s="10" t="s">
        <v>39</v>
      </c>
      <c r="H162" s="10" t="s">
        <v>2</v>
      </c>
      <c r="I162" s="10" t="s">
        <v>9</v>
      </c>
      <c r="J162" s="10" t="str">
        <f aca="true" t="shared" si="15" ref="J162:J173">IF(OR(G162="TR",G162="TRO"),"B","A")</f>
        <v>A</v>
      </c>
      <c r="K162" s="11">
        <f ca="1">VLOOKUP(F162,OFFSET(Hodnoc!$A$1:$C$23,0,IF(I162="Hory",0,IF(I162="Ledy",3,IF(I162="Písek",6,IF(I162="Skalky",9,IF(I162="Boulder",12,"chyba")))))),IF(J162="A",2,3),0)*VLOOKUP(G162,Hodnoc!$P$1:$Q$9,2,0)</f>
        <v>7.5</v>
      </c>
      <c r="L162" s="25">
        <f aca="true" t="shared" si="16" ref="L162:L178">L161+K162</f>
        <v>3603.8</v>
      </c>
    </row>
    <row r="163" spans="1:12" ht="12.75">
      <c r="A163" s="7">
        <v>162</v>
      </c>
      <c r="B163" s="8">
        <v>39321</v>
      </c>
      <c r="C163" s="8" t="s">
        <v>842</v>
      </c>
      <c r="D163" s="8" t="s">
        <v>1049</v>
      </c>
      <c r="E163" s="7" t="s">
        <v>224</v>
      </c>
      <c r="F163" s="12" t="s">
        <v>153</v>
      </c>
      <c r="G163" s="10" t="s">
        <v>39</v>
      </c>
      <c r="H163" s="10" t="s">
        <v>2</v>
      </c>
      <c r="I163" s="10" t="s">
        <v>9</v>
      </c>
      <c r="J163" s="10" t="str">
        <f t="shared" si="15"/>
        <v>A</v>
      </c>
      <c r="K163" s="11">
        <f ca="1">VLOOKUP(F163,OFFSET(Hodnoc!$A$1:$C$23,0,IF(I163="Hory",0,IF(I163="Ledy",3,IF(I163="Písek",6,IF(I163="Skalky",9,IF(I163="Boulder",12,"chyba")))))),IF(J163="A",2,3),0)*VLOOKUP(G163,Hodnoc!$P$1:$Q$9,2,0)</f>
        <v>6</v>
      </c>
      <c r="L163" s="25">
        <f t="shared" si="16"/>
        <v>3609.8</v>
      </c>
    </row>
    <row r="164" spans="1:12" ht="12.75">
      <c r="A164" s="7">
        <v>163</v>
      </c>
      <c r="B164" s="8">
        <v>39321</v>
      </c>
      <c r="C164" s="8" t="s">
        <v>842</v>
      </c>
      <c r="D164" s="8" t="s">
        <v>1049</v>
      </c>
      <c r="E164" s="7" t="s">
        <v>1051</v>
      </c>
      <c r="F164" s="12">
        <v>4</v>
      </c>
      <c r="G164" s="10" t="s">
        <v>38</v>
      </c>
      <c r="H164" s="10" t="s">
        <v>2</v>
      </c>
      <c r="I164" s="10" t="s">
        <v>9</v>
      </c>
      <c r="J164" s="10" t="str">
        <f t="shared" si="15"/>
        <v>A</v>
      </c>
      <c r="K164" s="11">
        <f ca="1">VLOOKUP(F164,OFFSET(Hodnoc!$A$1:$C$23,0,IF(I164="Hory",0,IF(I164="Ledy",3,IF(I164="Písek",6,IF(I164="Skalky",9,IF(I164="Boulder",12,"chyba")))))),IF(J164="A",2,3),0)*VLOOKUP(G164,Hodnoc!$P$1:$Q$9,2,0)</f>
        <v>9</v>
      </c>
      <c r="L164" s="25">
        <f t="shared" si="16"/>
        <v>3618.8</v>
      </c>
    </row>
    <row r="165" spans="1:12" ht="12.75">
      <c r="A165" s="7">
        <v>164</v>
      </c>
      <c r="B165" s="8">
        <v>39321</v>
      </c>
      <c r="C165" s="8" t="s">
        <v>842</v>
      </c>
      <c r="D165" s="8" t="s">
        <v>1049</v>
      </c>
      <c r="E165" s="7" t="s">
        <v>1052</v>
      </c>
      <c r="F165" s="12">
        <v>4</v>
      </c>
      <c r="G165" s="10" t="s">
        <v>38</v>
      </c>
      <c r="H165" s="10" t="s">
        <v>2</v>
      </c>
      <c r="I165" s="10" t="s">
        <v>9</v>
      </c>
      <c r="J165" s="10" t="str">
        <f t="shared" si="15"/>
        <v>A</v>
      </c>
      <c r="K165" s="11">
        <f ca="1">VLOOKUP(F165,OFFSET(Hodnoc!$A$1:$C$23,0,IF(I165="Hory",0,IF(I165="Ledy",3,IF(I165="Písek",6,IF(I165="Skalky",9,IF(I165="Boulder",12,"chyba")))))),IF(J165="A",2,3),0)*VLOOKUP(G165,Hodnoc!$P$1:$Q$9,2,0)</f>
        <v>9</v>
      </c>
      <c r="L165" s="25">
        <f t="shared" si="16"/>
        <v>3627.8</v>
      </c>
    </row>
    <row r="166" spans="1:12" ht="12.75">
      <c r="A166" s="7">
        <v>165</v>
      </c>
      <c r="B166" s="8">
        <v>39321</v>
      </c>
      <c r="C166" s="8" t="s">
        <v>842</v>
      </c>
      <c r="D166" s="8" t="s">
        <v>1049</v>
      </c>
      <c r="E166" s="7" t="s">
        <v>1053</v>
      </c>
      <c r="F166" s="12" t="s">
        <v>153</v>
      </c>
      <c r="G166" s="10" t="s">
        <v>39</v>
      </c>
      <c r="H166" s="10" t="s">
        <v>2</v>
      </c>
      <c r="I166" s="10" t="s">
        <v>9</v>
      </c>
      <c r="J166" s="10" t="str">
        <f t="shared" si="15"/>
        <v>A</v>
      </c>
      <c r="K166" s="11">
        <f ca="1">VLOOKUP(F166,OFFSET(Hodnoc!$A$1:$C$23,0,IF(I166="Hory",0,IF(I166="Ledy",3,IF(I166="Písek",6,IF(I166="Skalky",9,IF(I166="Boulder",12,"chyba")))))),IF(J166="A",2,3),0)*VLOOKUP(G166,Hodnoc!$P$1:$Q$9,2,0)</f>
        <v>6</v>
      </c>
      <c r="L166" s="25">
        <f t="shared" si="16"/>
        <v>3633.8</v>
      </c>
    </row>
    <row r="167" spans="1:12" ht="12.75">
      <c r="A167" s="7">
        <v>166</v>
      </c>
      <c r="B167" s="8">
        <v>39319</v>
      </c>
      <c r="C167" s="8" t="s">
        <v>828</v>
      </c>
      <c r="D167" s="8"/>
      <c r="E167" s="7" t="s">
        <v>827</v>
      </c>
      <c r="F167" s="12" t="s">
        <v>20</v>
      </c>
      <c r="G167" s="10" t="s">
        <v>85</v>
      </c>
      <c r="H167" s="10" t="s">
        <v>2</v>
      </c>
      <c r="I167" s="10" t="s">
        <v>401</v>
      </c>
      <c r="J167" s="10" t="str">
        <f t="shared" si="15"/>
        <v>A</v>
      </c>
      <c r="K167" s="11">
        <f ca="1">VLOOKUP(F167,OFFSET(Hodnoc!$A$1:$C$23,0,IF(I167="Hory",0,IF(I167="Ledy",3,IF(I167="Písek",6,IF(I167="Skalky",9,IF(I167="Boulder",12,"chyba")))))),IF(J167="A",2,3),0)*VLOOKUP(G167,Hodnoc!$P$1:$Q$9,2,0)</f>
        <v>15</v>
      </c>
      <c r="L167" s="25">
        <f t="shared" si="16"/>
        <v>3648.8</v>
      </c>
    </row>
    <row r="168" spans="1:12" ht="12.75">
      <c r="A168" s="7">
        <v>167</v>
      </c>
      <c r="B168" s="8">
        <v>39319</v>
      </c>
      <c r="C168" s="8" t="s">
        <v>824</v>
      </c>
      <c r="D168" s="8"/>
      <c r="E168" s="7" t="s">
        <v>826</v>
      </c>
      <c r="F168" s="12" t="s">
        <v>22</v>
      </c>
      <c r="G168" s="10" t="s">
        <v>38</v>
      </c>
      <c r="H168" s="10" t="s">
        <v>2</v>
      </c>
      <c r="I168" s="10" t="s">
        <v>401</v>
      </c>
      <c r="J168" s="10" t="str">
        <f t="shared" si="15"/>
        <v>A</v>
      </c>
      <c r="K168" s="11">
        <f ca="1">VLOOKUP(F168,OFFSET(Hodnoc!$A$1:$C$23,0,IF(I168="Hory",0,IF(I168="Ledy",3,IF(I168="Písek",6,IF(I168="Skalky",9,IF(I168="Boulder",12,"chyba")))))),IF(J168="A",2,3),0)*VLOOKUP(G168,Hodnoc!$P$1:$Q$9,2,0)</f>
        <v>30</v>
      </c>
      <c r="L168" s="25">
        <f t="shared" si="16"/>
        <v>3678.8</v>
      </c>
    </row>
    <row r="169" spans="1:12" ht="12.75">
      <c r="A169" s="7">
        <v>168</v>
      </c>
      <c r="B169" s="8">
        <v>39319</v>
      </c>
      <c r="C169" s="8" t="s">
        <v>824</v>
      </c>
      <c r="D169" s="8"/>
      <c r="E169" s="7" t="s">
        <v>823</v>
      </c>
      <c r="F169" s="12" t="s">
        <v>22</v>
      </c>
      <c r="G169" s="10" t="s">
        <v>38</v>
      </c>
      <c r="H169" s="10" t="s">
        <v>2</v>
      </c>
      <c r="I169" s="10" t="s">
        <v>401</v>
      </c>
      <c r="J169" s="10" t="str">
        <f t="shared" si="15"/>
        <v>A</v>
      </c>
      <c r="K169" s="11">
        <f ca="1">VLOOKUP(F169,OFFSET(Hodnoc!$A$1:$C$23,0,IF(I169="Hory",0,IF(I169="Ledy",3,IF(I169="Písek",6,IF(I169="Skalky",9,IF(I169="Boulder",12,"chyba")))))),IF(J169="A",2,3),0)*VLOOKUP(G169,Hodnoc!$P$1:$Q$9,2,0)</f>
        <v>30</v>
      </c>
      <c r="L169" s="25">
        <f t="shared" si="16"/>
        <v>3708.8</v>
      </c>
    </row>
    <row r="170" spans="1:12" ht="12.75">
      <c r="A170" s="7">
        <v>169</v>
      </c>
      <c r="B170" s="8">
        <v>39319</v>
      </c>
      <c r="C170" s="8" t="s">
        <v>824</v>
      </c>
      <c r="D170" s="8"/>
      <c r="E170" s="7" t="s">
        <v>209</v>
      </c>
      <c r="F170" s="12" t="s">
        <v>32</v>
      </c>
      <c r="G170" s="10" t="s">
        <v>85</v>
      </c>
      <c r="H170" s="10" t="s">
        <v>2</v>
      </c>
      <c r="I170" s="10" t="s">
        <v>401</v>
      </c>
      <c r="J170" s="10" t="str">
        <f t="shared" si="15"/>
        <v>A</v>
      </c>
      <c r="K170" s="11">
        <f ca="1">VLOOKUP(F170,OFFSET(Hodnoc!$A$1:$C$23,0,IF(I170="Hory",0,IF(I170="Ledy",3,IF(I170="Písek",6,IF(I170="Skalky",9,IF(I170="Boulder",12,"chyba")))))),IF(J170="A",2,3),0)*VLOOKUP(G170,Hodnoc!$P$1:$Q$9,2,0)</f>
        <v>61</v>
      </c>
      <c r="L170" s="25">
        <f t="shared" si="16"/>
        <v>3769.8</v>
      </c>
    </row>
    <row r="171" spans="1:12" ht="12.75">
      <c r="A171" s="7">
        <v>170</v>
      </c>
      <c r="B171" s="8">
        <v>39319</v>
      </c>
      <c r="C171" s="8" t="s">
        <v>824</v>
      </c>
      <c r="D171" s="8"/>
      <c r="E171" s="7" t="s">
        <v>825</v>
      </c>
      <c r="F171" s="12" t="s">
        <v>22</v>
      </c>
      <c r="G171" s="10" t="s">
        <v>39</v>
      </c>
      <c r="H171" s="10" t="s">
        <v>2</v>
      </c>
      <c r="I171" s="10" t="s">
        <v>401</v>
      </c>
      <c r="J171" s="10" t="str">
        <f t="shared" si="15"/>
        <v>A</v>
      </c>
      <c r="K171" s="11">
        <f ca="1">VLOOKUP(F171,OFFSET(Hodnoc!$A$1:$C$23,0,IF(I171="Hory",0,IF(I171="Ledy",3,IF(I171="Písek",6,IF(I171="Skalky",9,IF(I171="Boulder",12,"chyba")))))),IF(J171="A",2,3),0)*VLOOKUP(G171,Hodnoc!$P$1:$Q$9,2,0)</f>
        <v>30</v>
      </c>
      <c r="L171" s="25">
        <f t="shared" si="16"/>
        <v>3799.8</v>
      </c>
    </row>
    <row r="172" spans="1:12" ht="12.75">
      <c r="A172" s="7">
        <v>171</v>
      </c>
      <c r="B172" s="8">
        <v>39319</v>
      </c>
      <c r="C172" s="8" t="s">
        <v>830</v>
      </c>
      <c r="D172" s="8"/>
      <c r="E172" s="7" t="s">
        <v>831</v>
      </c>
      <c r="F172" s="12" t="s">
        <v>22</v>
      </c>
      <c r="G172" s="10" t="s">
        <v>39</v>
      </c>
      <c r="H172" s="10" t="s">
        <v>2</v>
      </c>
      <c r="I172" s="10" t="s">
        <v>401</v>
      </c>
      <c r="J172" s="10" t="str">
        <f t="shared" si="15"/>
        <v>A</v>
      </c>
      <c r="K172" s="11">
        <f ca="1">VLOOKUP(F172,OFFSET(Hodnoc!$A$1:$C$23,0,IF(I172="Hory",0,IF(I172="Ledy",3,IF(I172="Písek",6,IF(I172="Skalky",9,IF(I172="Boulder",12,"chyba")))))),IF(J172="A",2,3),0)*VLOOKUP(G172,Hodnoc!$P$1:$Q$9,2,0)</f>
        <v>30</v>
      </c>
      <c r="L172" s="25">
        <f t="shared" si="16"/>
        <v>3829.8</v>
      </c>
    </row>
    <row r="173" spans="1:12" ht="12.75">
      <c r="A173" s="7">
        <v>172</v>
      </c>
      <c r="B173" s="8">
        <v>39319</v>
      </c>
      <c r="C173" s="8" t="s">
        <v>830</v>
      </c>
      <c r="D173" s="8"/>
      <c r="E173" s="7" t="s">
        <v>829</v>
      </c>
      <c r="F173" s="12" t="s">
        <v>22</v>
      </c>
      <c r="G173" s="10" t="s">
        <v>39</v>
      </c>
      <c r="H173" s="10" t="s">
        <v>2</v>
      </c>
      <c r="I173" s="10" t="s">
        <v>401</v>
      </c>
      <c r="J173" s="10" t="str">
        <f t="shared" si="15"/>
        <v>A</v>
      </c>
      <c r="K173" s="11">
        <f ca="1">VLOOKUP(F173,OFFSET(Hodnoc!$A$1:$C$23,0,IF(I173="Hory",0,IF(I173="Ledy",3,IF(I173="Písek",6,IF(I173="Skalky",9,IF(I173="Boulder",12,"chyba")))))),IF(J173="A",2,3),0)*VLOOKUP(G173,Hodnoc!$P$1:$Q$9,2,0)</f>
        <v>30</v>
      </c>
      <c r="L173" s="25">
        <f t="shared" si="16"/>
        <v>3859.8</v>
      </c>
    </row>
    <row r="174" spans="1:12" ht="12.75">
      <c r="A174" s="7">
        <v>173</v>
      </c>
      <c r="B174" s="8">
        <v>39327</v>
      </c>
      <c r="C174" s="8" t="s">
        <v>802</v>
      </c>
      <c r="D174" s="8"/>
      <c r="E174" s="7" t="s">
        <v>861</v>
      </c>
      <c r="F174" s="12">
        <v>7</v>
      </c>
      <c r="G174" s="10" t="s">
        <v>38</v>
      </c>
      <c r="H174" s="10" t="s">
        <v>2</v>
      </c>
      <c r="I174" s="10" t="s">
        <v>9</v>
      </c>
      <c r="J174" s="10" t="str">
        <f>IF(OR(G174="TR",G174="TRO"),"B","A")</f>
        <v>A</v>
      </c>
      <c r="K174" s="11">
        <f ca="1">VLOOKUP(F174,OFFSET(Hodnoc!$A$1:$C$23,0,IF(I174="Hory",0,IF(I174="Ledy",3,IF(I174="Písek",6,IF(I174="Skalky",9,IF(I174="Boulder",12,"chyba")))))),IF(J174="A",2,3),0)*VLOOKUP(G174,Hodnoc!$P$1:$Q$9,2,0)</f>
        <v>43.5</v>
      </c>
      <c r="L174" s="25">
        <f t="shared" si="16"/>
        <v>3903.3</v>
      </c>
    </row>
    <row r="175" spans="1:12" ht="12.75">
      <c r="A175" s="7">
        <v>174</v>
      </c>
      <c r="B175" s="8">
        <v>39327</v>
      </c>
      <c r="C175" s="8" t="s">
        <v>802</v>
      </c>
      <c r="D175" s="8"/>
      <c r="E175" s="7" t="s">
        <v>862</v>
      </c>
      <c r="F175" s="12" t="s">
        <v>159</v>
      </c>
      <c r="G175" s="10" t="s">
        <v>38</v>
      </c>
      <c r="H175" s="10" t="s">
        <v>2</v>
      </c>
      <c r="I175" s="10" t="s">
        <v>9</v>
      </c>
      <c r="J175" s="10" t="str">
        <f>IF(OR(G175="TR",G175="TRO"),"B","A")</f>
        <v>A</v>
      </c>
      <c r="K175" s="11">
        <f ca="1">VLOOKUP(F175,OFFSET(Hodnoc!$A$1:$C$23,0,IF(I175="Hory",0,IF(I175="Ledy",3,IF(I175="Písek",6,IF(I175="Skalky",9,IF(I175="Boulder",12,"chyba")))))),IF(J175="A",2,3),0)*VLOOKUP(G175,Hodnoc!$P$1:$Q$9,2,0)</f>
        <v>37.5</v>
      </c>
      <c r="L175" s="25">
        <f t="shared" si="16"/>
        <v>3940.8</v>
      </c>
    </row>
    <row r="176" spans="1:12" ht="12.75">
      <c r="A176" s="7">
        <v>175</v>
      </c>
      <c r="B176" s="8">
        <v>39327</v>
      </c>
      <c r="C176" s="8" t="s">
        <v>802</v>
      </c>
      <c r="D176" s="8"/>
      <c r="E176" s="7" t="s">
        <v>863</v>
      </c>
      <c r="F176" s="12" t="s">
        <v>159</v>
      </c>
      <c r="G176" s="10" t="s">
        <v>38</v>
      </c>
      <c r="H176" s="10" t="s">
        <v>2</v>
      </c>
      <c r="I176" s="10" t="s">
        <v>9</v>
      </c>
      <c r="J176" s="10" t="str">
        <f>IF(OR(G176="TR",G176="TRO"),"B","A")</f>
        <v>A</v>
      </c>
      <c r="K176" s="11">
        <f ca="1">VLOOKUP(F176,OFFSET(Hodnoc!$A$1:$C$23,0,IF(I176="Hory",0,IF(I176="Ledy",3,IF(I176="Písek",6,IF(I176="Skalky",9,IF(I176="Boulder",12,"chyba")))))),IF(J176="A",2,3),0)*VLOOKUP(G176,Hodnoc!$P$1:$Q$9,2,0)</f>
        <v>37.5</v>
      </c>
      <c r="L176" s="25">
        <f t="shared" si="16"/>
        <v>3978.3</v>
      </c>
    </row>
    <row r="177" spans="1:12" ht="12.75">
      <c r="A177" s="7">
        <v>176</v>
      </c>
      <c r="B177" s="8">
        <v>39327</v>
      </c>
      <c r="C177" s="8" t="s">
        <v>802</v>
      </c>
      <c r="D177" s="8"/>
      <c r="E177" s="7" t="s">
        <v>855</v>
      </c>
      <c r="F177" s="12" t="s">
        <v>158</v>
      </c>
      <c r="G177" s="10" t="s">
        <v>38</v>
      </c>
      <c r="H177" s="10" t="s">
        <v>2</v>
      </c>
      <c r="I177" s="10" t="s">
        <v>9</v>
      </c>
      <c r="J177" s="10" t="str">
        <f>IF(OR(G177="TR",G177="TRO"),"B","A")</f>
        <v>A</v>
      </c>
      <c r="K177" s="11">
        <f ca="1">VLOOKUP(F177,OFFSET(Hodnoc!$A$1:$C$23,0,IF(I177="Hory",0,IF(I177="Ledy",3,IF(I177="Písek",6,IF(I177="Skalky",9,IF(I177="Boulder",12,"chyba")))))),IF(J177="A",2,3),0)*VLOOKUP(G177,Hodnoc!$P$1:$Q$9,2,0)</f>
        <v>31.5</v>
      </c>
      <c r="L177" s="25">
        <f t="shared" si="16"/>
        <v>4009.8</v>
      </c>
    </row>
    <row r="178" spans="1:12" ht="12.75">
      <c r="A178" s="7">
        <v>177</v>
      </c>
      <c r="B178" s="8">
        <v>39327</v>
      </c>
      <c r="C178" s="8" t="s">
        <v>802</v>
      </c>
      <c r="D178" s="8"/>
      <c r="E178" s="7" t="s">
        <v>857</v>
      </c>
      <c r="F178" s="12" t="s">
        <v>156</v>
      </c>
      <c r="G178" s="10" t="s">
        <v>38</v>
      </c>
      <c r="H178" s="10" t="s">
        <v>2</v>
      </c>
      <c r="I178" s="10" t="s">
        <v>9</v>
      </c>
      <c r="J178" s="10" t="str">
        <f>IF(OR(G178="TR",G178="TRO"),"B","A")</f>
        <v>A</v>
      </c>
      <c r="K178" s="11">
        <f ca="1">VLOOKUP(F178,OFFSET(Hodnoc!$A$1:$C$23,0,IF(I178="Hory",0,IF(I178="Ledy",3,IF(I178="Písek",6,IF(I178="Skalky",9,IF(I178="Boulder",12,"chyba")))))),IF(J178="A",2,3),0)*VLOOKUP(G178,Hodnoc!$P$1:$Q$9,2,0)</f>
        <v>19.5</v>
      </c>
      <c r="L178" s="25">
        <f t="shared" si="16"/>
        <v>4029.3</v>
      </c>
    </row>
    <row r="179" spans="1:12" ht="12.75">
      <c r="A179" s="7">
        <v>178</v>
      </c>
      <c r="B179" s="8">
        <v>39334</v>
      </c>
      <c r="C179" s="8" t="s">
        <v>842</v>
      </c>
      <c r="D179" s="8" t="s">
        <v>1049</v>
      </c>
      <c r="E179" s="7" t="s">
        <v>118</v>
      </c>
      <c r="F179" s="12" t="s">
        <v>158</v>
      </c>
      <c r="G179" s="10" t="s">
        <v>40</v>
      </c>
      <c r="H179" s="10" t="s">
        <v>2</v>
      </c>
      <c r="I179" s="10" t="s">
        <v>9</v>
      </c>
      <c r="J179" s="10" t="str">
        <f aca="true" t="shared" si="17" ref="J179:J191">IF(OR(G179="TR",G179="TRO"),"B","A")</f>
        <v>A</v>
      </c>
      <c r="K179" s="11">
        <f ca="1">VLOOKUP(F179,OFFSET(Hodnoc!$A$1:$C$23,0,IF(I179="Hory",0,IF(I179="Ledy",3,IF(I179="Písek",6,IF(I179="Skalky",9,IF(I179="Boulder",12,"chyba")))))),IF(J179="A",2,3),0)*VLOOKUP(G179,Hodnoc!$P$1:$Q$9,2,0)</f>
        <v>31.5</v>
      </c>
      <c r="L179" s="25">
        <f aca="true" t="shared" si="18" ref="L179:L191">L178+K179</f>
        <v>4060.8</v>
      </c>
    </row>
    <row r="180" spans="1:12" ht="12.75">
      <c r="A180" s="7">
        <v>179</v>
      </c>
      <c r="B180" s="8">
        <v>39338</v>
      </c>
      <c r="C180" s="8" t="s">
        <v>842</v>
      </c>
      <c r="D180" s="8" t="s">
        <v>1049</v>
      </c>
      <c r="E180" s="7" t="s">
        <v>1050</v>
      </c>
      <c r="F180" s="12" t="s">
        <v>154</v>
      </c>
      <c r="G180" s="10" t="s">
        <v>39</v>
      </c>
      <c r="H180" s="10" t="s">
        <v>2</v>
      </c>
      <c r="I180" s="10" t="s">
        <v>9</v>
      </c>
      <c r="J180" s="10" t="str">
        <f t="shared" si="17"/>
        <v>A</v>
      </c>
      <c r="K180" s="11">
        <f ca="1">VLOOKUP(F180,OFFSET(Hodnoc!$A$1:$C$23,0,IF(I180="Hory",0,IF(I180="Ledy",3,IF(I180="Písek",6,IF(I180="Skalky",9,IF(I180="Boulder",12,"chyba")))))),IF(J180="A",2,3),0)*VLOOKUP(G180,Hodnoc!$P$1:$Q$9,2,0)</f>
        <v>7.5</v>
      </c>
      <c r="L180" s="25">
        <f t="shared" si="18"/>
        <v>4068.3</v>
      </c>
    </row>
    <row r="181" spans="1:12" ht="12.75">
      <c r="A181" s="7">
        <v>180</v>
      </c>
      <c r="B181" s="8">
        <v>39345</v>
      </c>
      <c r="C181" s="8" t="s">
        <v>802</v>
      </c>
      <c r="D181" s="8"/>
      <c r="E181" s="7" t="s">
        <v>901</v>
      </c>
      <c r="F181" s="12" t="s">
        <v>150</v>
      </c>
      <c r="G181" s="10" t="s">
        <v>85</v>
      </c>
      <c r="H181" s="10" t="s">
        <v>2</v>
      </c>
      <c r="I181" s="10" t="s">
        <v>9</v>
      </c>
      <c r="J181" s="10" t="str">
        <f t="shared" si="17"/>
        <v>A</v>
      </c>
      <c r="K181" s="11">
        <f ca="1">VLOOKUP(F181,OFFSET(Hodnoc!$A$1:$C$23,0,IF(I181="Hory",0,IF(I181="Ledy",3,IF(I181="Písek",6,IF(I181="Skalky",9,IF(I181="Boulder",12,"chyba")))))),IF(J181="A",2,3),0)*VLOOKUP(G181,Hodnoc!$P$1:$Q$9,2,0)</f>
        <v>56</v>
      </c>
      <c r="L181" s="25">
        <f t="shared" si="18"/>
        <v>4124.3</v>
      </c>
    </row>
    <row r="182" spans="1:12" ht="12.75">
      <c r="A182" s="7">
        <v>181</v>
      </c>
      <c r="B182" s="8">
        <v>39345</v>
      </c>
      <c r="C182" s="8" t="s">
        <v>802</v>
      </c>
      <c r="D182" s="8"/>
      <c r="E182" s="7" t="s">
        <v>902</v>
      </c>
      <c r="F182" s="12" t="s">
        <v>159</v>
      </c>
      <c r="G182" s="10" t="s">
        <v>39</v>
      </c>
      <c r="H182" s="10" t="s">
        <v>2</v>
      </c>
      <c r="I182" s="10" t="s">
        <v>9</v>
      </c>
      <c r="J182" s="10" t="str">
        <f t="shared" si="17"/>
        <v>A</v>
      </c>
      <c r="K182" s="11">
        <f ca="1">VLOOKUP(F182,OFFSET(Hodnoc!$A$1:$C$23,0,IF(I182="Hory",0,IF(I182="Ledy",3,IF(I182="Písek",6,IF(I182="Skalky",9,IF(I182="Boulder",12,"chyba")))))),IF(J182="A",2,3),0)*VLOOKUP(G182,Hodnoc!$P$1:$Q$9,2,0)</f>
        <v>37.5</v>
      </c>
      <c r="L182" s="25">
        <f t="shared" si="18"/>
        <v>4161.8</v>
      </c>
    </row>
    <row r="183" spans="1:12" ht="12.75">
      <c r="A183" s="7">
        <v>182</v>
      </c>
      <c r="B183" s="8">
        <v>39347</v>
      </c>
      <c r="C183" s="8" t="s">
        <v>304</v>
      </c>
      <c r="D183" s="8" t="s">
        <v>90</v>
      </c>
      <c r="E183" s="7" t="s">
        <v>903</v>
      </c>
      <c r="F183" s="12" t="s">
        <v>122</v>
      </c>
      <c r="G183" s="10" t="s">
        <v>132</v>
      </c>
      <c r="H183" s="10" t="s">
        <v>2</v>
      </c>
      <c r="I183" s="10" t="s">
        <v>134</v>
      </c>
      <c r="J183" s="10" t="str">
        <f t="shared" si="17"/>
        <v>A</v>
      </c>
      <c r="K183" s="11">
        <f ca="1">VLOOKUP(F183,OFFSET(Hodnoc!$A$1:$C$23,0,IF(I183="Hory",0,IF(I183="Ledy",3,IF(I183="Písek",6,IF(I183="Skalky",9,IF(I183="Boulder",12,"chyba")))))),IF(J183="A",2,3),0)*VLOOKUP(G183,Hodnoc!$P$1:$Q$9,2,0)</f>
        <v>24</v>
      </c>
      <c r="L183" s="25">
        <f t="shared" si="18"/>
        <v>4185.8</v>
      </c>
    </row>
    <row r="184" spans="1:12" ht="12.75">
      <c r="A184" s="7">
        <v>183</v>
      </c>
      <c r="B184" s="8">
        <v>39347</v>
      </c>
      <c r="C184" s="8" t="s">
        <v>304</v>
      </c>
      <c r="D184" s="8" t="s">
        <v>90</v>
      </c>
      <c r="E184" s="7" t="s">
        <v>904</v>
      </c>
      <c r="F184" s="12" t="s">
        <v>123</v>
      </c>
      <c r="G184" s="10" t="s">
        <v>38</v>
      </c>
      <c r="H184" s="10" t="s">
        <v>2</v>
      </c>
      <c r="I184" s="10" t="s">
        <v>134</v>
      </c>
      <c r="J184" s="10" t="str">
        <f t="shared" si="17"/>
        <v>A</v>
      </c>
      <c r="K184" s="11">
        <f ca="1">VLOOKUP(F184,OFFSET(Hodnoc!$A$1:$C$23,0,IF(I184="Hory",0,IF(I184="Ledy",3,IF(I184="Písek",6,IF(I184="Skalky",9,IF(I184="Boulder",12,"chyba")))))),IF(J184="A",2,3),0)*VLOOKUP(G184,Hodnoc!$P$1:$Q$9,2,0)</f>
        <v>18</v>
      </c>
      <c r="L184" s="25">
        <f t="shared" si="18"/>
        <v>4203.8</v>
      </c>
    </row>
    <row r="185" spans="1:12" ht="12.75">
      <c r="A185" s="7">
        <v>184</v>
      </c>
      <c r="B185" s="8">
        <v>39347</v>
      </c>
      <c r="C185" s="8" t="s">
        <v>304</v>
      </c>
      <c r="D185" s="8" t="s">
        <v>90</v>
      </c>
      <c r="E185" s="7" t="s">
        <v>905</v>
      </c>
      <c r="F185" s="12">
        <v>4</v>
      </c>
      <c r="G185" s="10" t="s">
        <v>38</v>
      </c>
      <c r="H185" s="10" t="s">
        <v>2</v>
      </c>
      <c r="I185" s="10" t="s">
        <v>134</v>
      </c>
      <c r="J185" s="10" t="str">
        <f t="shared" si="17"/>
        <v>A</v>
      </c>
      <c r="K185" s="11">
        <f ca="1">VLOOKUP(F185,OFFSET(Hodnoc!$A$1:$C$23,0,IF(I185="Hory",0,IF(I185="Ledy",3,IF(I185="Písek",6,IF(I185="Skalky",9,IF(I185="Boulder",12,"chyba")))))),IF(J185="A",2,3),0)*VLOOKUP(G185,Hodnoc!$P$1:$Q$9,2,0)</f>
        <v>9</v>
      </c>
      <c r="L185" s="25">
        <f t="shared" si="18"/>
        <v>4212.8</v>
      </c>
    </row>
    <row r="186" spans="1:12" ht="12.75">
      <c r="A186" s="7">
        <v>185</v>
      </c>
      <c r="B186" s="8">
        <v>39347</v>
      </c>
      <c r="C186" s="8" t="s">
        <v>304</v>
      </c>
      <c r="D186" s="8" t="s">
        <v>90</v>
      </c>
      <c r="E186" s="7" t="s">
        <v>906</v>
      </c>
      <c r="F186" s="12" t="s">
        <v>123</v>
      </c>
      <c r="G186" s="10" t="s">
        <v>38</v>
      </c>
      <c r="H186" s="10" t="s">
        <v>2</v>
      </c>
      <c r="I186" s="10" t="s">
        <v>134</v>
      </c>
      <c r="J186" s="10" t="str">
        <f t="shared" si="17"/>
        <v>A</v>
      </c>
      <c r="K186" s="11">
        <f ca="1">VLOOKUP(F186,OFFSET(Hodnoc!$A$1:$C$23,0,IF(I186="Hory",0,IF(I186="Ledy",3,IF(I186="Písek",6,IF(I186="Skalky",9,IF(I186="Boulder",12,"chyba")))))),IF(J186="A",2,3),0)*VLOOKUP(G186,Hodnoc!$P$1:$Q$9,2,0)</f>
        <v>18</v>
      </c>
      <c r="L186" s="25">
        <f t="shared" si="18"/>
        <v>4230.8</v>
      </c>
    </row>
    <row r="187" spans="1:12" ht="12.75">
      <c r="A187" s="7">
        <v>186</v>
      </c>
      <c r="B187" s="8">
        <v>39347</v>
      </c>
      <c r="C187" s="8" t="s">
        <v>304</v>
      </c>
      <c r="D187" s="8" t="s">
        <v>90</v>
      </c>
      <c r="E187" s="7" t="s">
        <v>907</v>
      </c>
      <c r="F187" s="12" t="s">
        <v>129</v>
      </c>
      <c r="G187" s="10" t="s">
        <v>132</v>
      </c>
      <c r="H187" s="10" t="s">
        <v>2</v>
      </c>
      <c r="I187" s="10" t="s">
        <v>134</v>
      </c>
      <c r="J187" s="10" t="str">
        <f t="shared" si="17"/>
        <v>A</v>
      </c>
      <c r="K187" s="11">
        <f ca="1">VLOOKUP(F187,OFFSET(Hodnoc!$A$1:$C$23,0,IF(I187="Hory",0,IF(I187="Ledy",3,IF(I187="Písek",6,IF(I187="Skalky",9,IF(I187="Boulder",12,"chyba")))))),IF(J187="A",2,3),0)*VLOOKUP(G187,Hodnoc!$P$1:$Q$9,2,0)</f>
        <v>30</v>
      </c>
      <c r="L187" s="25">
        <f t="shared" si="18"/>
        <v>4260.8</v>
      </c>
    </row>
    <row r="188" spans="1:12" ht="12.75">
      <c r="A188" s="7">
        <v>187</v>
      </c>
      <c r="B188" s="8">
        <v>39347</v>
      </c>
      <c r="C188" s="8" t="s">
        <v>304</v>
      </c>
      <c r="D188" s="8" t="s">
        <v>90</v>
      </c>
      <c r="E188" s="7" t="s">
        <v>96</v>
      </c>
      <c r="F188" s="12" t="s">
        <v>122</v>
      </c>
      <c r="G188" s="10" t="s">
        <v>38</v>
      </c>
      <c r="H188" s="10" t="s">
        <v>2</v>
      </c>
      <c r="I188" s="10" t="s">
        <v>134</v>
      </c>
      <c r="J188" s="10" t="str">
        <f t="shared" si="17"/>
        <v>A</v>
      </c>
      <c r="K188" s="11">
        <f ca="1">VLOOKUP(F188,OFFSET(Hodnoc!$A$1:$C$23,0,IF(I188="Hory",0,IF(I188="Ledy",3,IF(I188="Písek",6,IF(I188="Skalky",9,IF(I188="Boulder",12,"chyba")))))),IF(J188="A",2,3),0)*VLOOKUP(G188,Hodnoc!$P$1:$Q$9,2,0)</f>
        <v>36</v>
      </c>
      <c r="L188" s="25">
        <f t="shared" si="18"/>
        <v>4296.8</v>
      </c>
    </row>
    <row r="189" spans="1:12" ht="12.75">
      <c r="A189" s="7">
        <v>188</v>
      </c>
      <c r="B189" s="8">
        <v>39347</v>
      </c>
      <c r="C189" s="8" t="s">
        <v>304</v>
      </c>
      <c r="D189" s="8" t="s">
        <v>90</v>
      </c>
      <c r="E189" s="7" t="s">
        <v>97</v>
      </c>
      <c r="F189" s="12" t="s">
        <v>123</v>
      </c>
      <c r="G189" s="10" t="s">
        <v>132</v>
      </c>
      <c r="H189" s="10" t="s">
        <v>2</v>
      </c>
      <c r="I189" s="10" t="s">
        <v>134</v>
      </c>
      <c r="J189" s="10" t="str">
        <f t="shared" si="17"/>
        <v>A</v>
      </c>
      <c r="K189" s="11">
        <f ca="1">VLOOKUP(F189,OFFSET(Hodnoc!$A$1:$C$23,0,IF(I189="Hory",0,IF(I189="Ledy",3,IF(I189="Písek",6,IF(I189="Skalky",9,IF(I189="Boulder",12,"chyba")))))),IF(J189="A",2,3),0)*VLOOKUP(G189,Hodnoc!$P$1:$Q$9,2,0)</f>
        <v>12</v>
      </c>
      <c r="L189" s="25">
        <f t="shared" si="18"/>
        <v>4308.8</v>
      </c>
    </row>
    <row r="190" spans="1:12" ht="12.75">
      <c r="A190" s="7">
        <v>189</v>
      </c>
      <c r="B190" s="8">
        <v>39347</v>
      </c>
      <c r="C190" s="8" t="s">
        <v>304</v>
      </c>
      <c r="D190" s="8" t="s">
        <v>90</v>
      </c>
      <c r="E190" s="7" t="s">
        <v>908</v>
      </c>
      <c r="F190" s="12" t="s">
        <v>130</v>
      </c>
      <c r="G190" s="10" t="s">
        <v>132</v>
      </c>
      <c r="H190" s="10" t="s">
        <v>2</v>
      </c>
      <c r="I190" s="10" t="s">
        <v>134</v>
      </c>
      <c r="J190" s="10" t="str">
        <f t="shared" si="17"/>
        <v>A</v>
      </c>
      <c r="K190" s="11">
        <f ca="1">VLOOKUP(F190,OFFSET(Hodnoc!$A$1:$C$23,0,IF(I190="Hory",0,IF(I190="Ledy",3,IF(I190="Písek",6,IF(I190="Skalky",9,IF(I190="Boulder",12,"chyba")))))),IF(J190="A",2,3),0)*VLOOKUP(G190,Hodnoc!$P$1:$Q$9,2,0)</f>
        <v>20</v>
      </c>
      <c r="L190" s="25">
        <f t="shared" si="18"/>
        <v>4328.8</v>
      </c>
    </row>
    <row r="191" spans="1:12" ht="12.75">
      <c r="A191" s="7">
        <v>190</v>
      </c>
      <c r="B191" s="8">
        <v>39347</v>
      </c>
      <c r="C191" s="8" t="s">
        <v>304</v>
      </c>
      <c r="D191" s="8" t="s">
        <v>90</v>
      </c>
      <c r="E191" s="7" t="s">
        <v>909</v>
      </c>
      <c r="F191" s="12" t="s">
        <v>130</v>
      </c>
      <c r="G191" s="10" t="s">
        <v>38</v>
      </c>
      <c r="H191" s="10" t="s">
        <v>2</v>
      </c>
      <c r="I191" s="10" t="s">
        <v>134</v>
      </c>
      <c r="J191" s="10" t="str">
        <f t="shared" si="17"/>
        <v>A</v>
      </c>
      <c r="K191" s="11">
        <f ca="1">VLOOKUP(F191,OFFSET(Hodnoc!$A$1:$C$23,0,IF(I191="Hory",0,IF(I191="Ledy",3,IF(I191="Písek",6,IF(I191="Skalky",9,IF(I191="Boulder",12,"chyba")))))),IF(J191="A",2,3),0)*VLOOKUP(G191,Hodnoc!$P$1:$Q$9,2,0)</f>
        <v>30</v>
      </c>
      <c r="L191" s="25">
        <f t="shared" si="18"/>
        <v>4358.8</v>
      </c>
    </row>
    <row r="192" spans="1:12" ht="12.75">
      <c r="A192" s="7">
        <v>191</v>
      </c>
      <c r="B192" s="8">
        <v>39355</v>
      </c>
      <c r="C192" s="8" t="s">
        <v>938</v>
      </c>
      <c r="D192" s="8" t="s">
        <v>939</v>
      </c>
      <c r="E192" s="7" t="s">
        <v>940</v>
      </c>
      <c r="F192" s="12" t="s">
        <v>147</v>
      </c>
      <c r="G192" s="10" t="s">
        <v>85</v>
      </c>
      <c r="H192" s="10" t="s">
        <v>2</v>
      </c>
      <c r="I192" s="10" t="s">
        <v>9</v>
      </c>
      <c r="J192" s="10" t="str">
        <f aca="true" t="shared" si="19" ref="J192:J207">IF(OR(G192="TR",G192="TRO"),"B","A")</f>
        <v>A</v>
      </c>
      <c r="K192" s="11">
        <f ca="1">VLOOKUP(F192,OFFSET(Hodnoc!$A$1:$C$23,0,IF(I192="Hory",0,IF(I192="Ledy",3,IF(I192="Písek",6,IF(I192="Skalky",9,IF(I192="Boulder",12,"chyba")))))),IF(J192="A",2,3),0)*VLOOKUP(G192,Hodnoc!$P$1:$Q$9,2,0)</f>
        <v>33</v>
      </c>
      <c r="L192" s="25">
        <f aca="true" t="shared" si="20" ref="L192:L207">L191+K192</f>
        <v>4391.8</v>
      </c>
    </row>
    <row r="193" spans="1:12" ht="12.75">
      <c r="A193" s="7">
        <v>192</v>
      </c>
      <c r="B193" s="8">
        <v>39355</v>
      </c>
      <c r="C193" s="8" t="s">
        <v>938</v>
      </c>
      <c r="D193" s="8" t="s">
        <v>939</v>
      </c>
      <c r="E193" s="7" t="s">
        <v>941</v>
      </c>
      <c r="F193" s="12" t="s">
        <v>146</v>
      </c>
      <c r="G193" s="10" t="s">
        <v>85</v>
      </c>
      <c r="H193" s="10" t="s">
        <v>2</v>
      </c>
      <c r="I193" s="10" t="s">
        <v>9</v>
      </c>
      <c r="J193" s="10" t="str">
        <f t="shared" si="19"/>
        <v>A</v>
      </c>
      <c r="K193" s="11">
        <f ca="1">VLOOKUP(F193,OFFSET(Hodnoc!$A$1:$C$23,0,IF(I193="Hory",0,IF(I193="Ledy",3,IF(I193="Písek",6,IF(I193="Skalky",9,IF(I193="Boulder",12,"chyba")))))),IF(J193="A",2,3),0)*VLOOKUP(G193,Hodnoc!$P$1:$Q$9,2,0)</f>
        <v>38</v>
      </c>
      <c r="L193" s="25">
        <f t="shared" si="20"/>
        <v>4429.8</v>
      </c>
    </row>
    <row r="194" spans="1:12" ht="12.75">
      <c r="A194" s="7">
        <v>193</v>
      </c>
      <c r="B194" s="8">
        <v>39355</v>
      </c>
      <c r="C194" s="8" t="s">
        <v>938</v>
      </c>
      <c r="D194" s="8" t="s">
        <v>939</v>
      </c>
      <c r="E194" s="7" t="s">
        <v>942</v>
      </c>
      <c r="F194" s="12" t="s">
        <v>147</v>
      </c>
      <c r="G194" s="10" t="s">
        <v>38</v>
      </c>
      <c r="H194" s="10" t="s">
        <v>2</v>
      </c>
      <c r="I194" s="10" t="s">
        <v>9</v>
      </c>
      <c r="J194" s="10" t="str">
        <f t="shared" si="19"/>
        <v>A</v>
      </c>
      <c r="K194" s="11">
        <f ca="1">VLOOKUP(F194,OFFSET(Hodnoc!$A$1:$C$23,0,IF(I194="Hory",0,IF(I194="Ledy",3,IF(I194="Písek",6,IF(I194="Skalky",9,IF(I194="Boulder",12,"chyba")))))),IF(J194="A",2,3),0)*VLOOKUP(G194,Hodnoc!$P$1:$Q$9,2,0)</f>
        <v>49.5</v>
      </c>
      <c r="L194" s="25">
        <f t="shared" si="20"/>
        <v>4479.3</v>
      </c>
    </row>
    <row r="195" spans="1:12" ht="12.75">
      <c r="A195" s="7">
        <v>194</v>
      </c>
      <c r="B195" s="8">
        <v>39355</v>
      </c>
      <c r="C195" s="8" t="s">
        <v>938</v>
      </c>
      <c r="D195" s="8" t="s">
        <v>939</v>
      </c>
      <c r="E195" s="7" t="s">
        <v>943</v>
      </c>
      <c r="F195" s="12" t="s">
        <v>124</v>
      </c>
      <c r="G195" s="10" t="s">
        <v>38</v>
      </c>
      <c r="H195" s="10" t="s">
        <v>2</v>
      </c>
      <c r="I195" s="10" t="s">
        <v>9</v>
      </c>
      <c r="J195" s="10" t="str">
        <f t="shared" si="19"/>
        <v>A</v>
      </c>
      <c r="K195" s="11">
        <f ca="1">VLOOKUP(F195,OFFSET(Hodnoc!$A$1:$C$23,0,IF(I195="Hory",0,IF(I195="Ledy",3,IF(I195="Písek",6,IF(I195="Skalky",9,IF(I195="Boulder",12,"chyba")))))),IF(J195="A",2,3),0)*VLOOKUP(G195,Hodnoc!$P$1:$Q$9,2,0)</f>
        <v>12</v>
      </c>
      <c r="L195" s="25">
        <f t="shared" si="20"/>
        <v>4491.3</v>
      </c>
    </row>
    <row r="196" spans="1:12" ht="12.75">
      <c r="A196" s="7">
        <v>195</v>
      </c>
      <c r="B196" s="8">
        <v>39352</v>
      </c>
      <c r="C196" s="8" t="s">
        <v>938</v>
      </c>
      <c r="D196" s="8" t="s">
        <v>939</v>
      </c>
      <c r="E196" s="7" t="s">
        <v>944</v>
      </c>
      <c r="F196" s="12" t="s">
        <v>158</v>
      </c>
      <c r="G196" s="10" t="s">
        <v>38</v>
      </c>
      <c r="H196" s="10" t="s">
        <v>2</v>
      </c>
      <c r="I196" s="10" t="s">
        <v>9</v>
      </c>
      <c r="J196" s="10" t="str">
        <f t="shared" si="19"/>
        <v>A</v>
      </c>
      <c r="K196" s="11">
        <f ca="1">VLOOKUP(F196,OFFSET(Hodnoc!$A$1:$C$23,0,IF(I196="Hory",0,IF(I196="Ledy",3,IF(I196="Písek",6,IF(I196="Skalky",9,IF(I196="Boulder",12,"chyba")))))),IF(J196="A",2,3),0)*VLOOKUP(G196,Hodnoc!$P$1:$Q$9,2,0)</f>
        <v>31.5</v>
      </c>
      <c r="L196" s="25">
        <f t="shared" si="20"/>
        <v>4522.8</v>
      </c>
    </row>
    <row r="197" spans="1:12" ht="12.75">
      <c r="A197" s="7">
        <v>196</v>
      </c>
      <c r="B197" s="8">
        <v>39352</v>
      </c>
      <c r="C197" s="8" t="s">
        <v>938</v>
      </c>
      <c r="D197" s="8" t="s">
        <v>939</v>
      </c>
      <c r="E197" s="7" t="s">
        <v>945</v>
      </c>
      <c r="F197" s="12" t="s">
        <v>158</v>
      </c>
      <c r="G197" s="10" t="s">
        <v>38</v>
      </c>
      <c r="H197" s="10" t="s">
        <v>2</v>
      </c>
      <c r="I197" s="10" t="s">
        <v>9</v>
      </c>
      <c r="J197" s="10" t="str">
        <f t="shared" si="19"/>
        <v>A</v>
      </c>
      <c r="K197" s="11">
        <f ca="1">VLOOKUP(F197,OFFSET(Hodnoc!$A$1:$C$23,0,IF(I197="Hory",0,IF(I197="Ledy",3,IF(I197="Písek",6,IF(I197="Skalky",9,IF(I197="Boulder",12,"chyba")))))),IF(J197="A",2,3),0)*VLOOKUP(G197,Hodnoc!$P$1:$Q$9,2,0)</f>
        <v>31.5</v>
      </c>
      <c r="L197" s="25">
        <f t="shared" si="20"/>
        <v>4554.3</v>
      </c>
    </row>
    <row r="198" spans="1:12" ht="12.75">
      <c r="A198" s="7">
        <v>197</v>
      </c>
      <c r="B198" s="8">
        <v>39352</v>
      </c>
      <c r="C198" s="8" t="s">
        <v>938</v>
      </c>
      <c r="D198" s="8" t="s">
        <v>939</v>
      </c>
      <c r="E198" s="7" t="s">
        <v>946</v>
      </c>
      <c r="F198" s="12" t="s">
        <v>158</v>
      </c>
      <c r="G198" s="10" t="s">
        <v>38</v>
      </c>
      <c r="H198" s="10" t="s">
        <v>2</v>
      </c>
      <c r="I198" s="10" t="s">
        <v>9</v>
      </c>
      <c r="J198" s="10" t="str">
        <f t="shared" si="19"/>
        <v>A</v>
      </c>
      <c r="K198" s="11">
        <f ca="1">VLOOKUP(F198,OFFSET(Hodnoc!$A$1:$C$23,0,IF(I198="Hory",0,IF(I198="Ledy",3,IF(I198="Písek",6,IF(I198="Skalky",9,IF(I198="Boulder",12,"chyba")))))),IF(J198="A",2,3),0)*VLOOKUP(G198,Hodnoc!$P$1:$Q$9,2,0)</f>
        <v>31.5</v>
      </c>
      <c r="L198" s="25">
        <f t="shared" si="20"/>
        <v>4585.8</v>
      </c>
    </row>
    <row r="199" spans="1:12" ht="12.75">
      <c r="A199" s="7">
        <v>198</v>
      </c>
      <c r="B199" s="8">
        <v>39352</v>
      </c>
      <c r="C199" s="8" t="s">
        <v>938</v>
      </c>
      <c r="D199" s="8" t="s">
        <v>939</v>
      </c>
      <c r="E199" s="7" t="s">
        <v>947</v>
      </c>
      <c r="F199" s="12" t="s">
        <v>158</v>
      </c>
      <c r="G199" s="10" t="s">
        <v>38</v>
      </c>
      <c r="H199" s="10" t="s">
        <v>2</v>
      </c>
      <c r="I199" s="10" t="s">
        <v>9</v>
      </c>
      <c r="J199" s="10" t="str">
        <f t="shared" si="19"/>
        <v>A</v>
      </c>
      <c r="K199" s="11">
        <f ca="1">VLOOKUP(F199,OFFSET(Hodnoc!$A$1:$C$23,0,IF(I199="Hory",0,IF(I199="Ledy",3,IF(I199="Písek",6,IF(I199="Skalky",9,IF(I199="Boulder",12,"chyba")))))),IF(J199="A",2,3),0)*VLOOKUP(G199,Hodnoc!$P$1:$Q$9,2,0)</f>
        <v>31.5</v>
      </c>
      <c r="L199" s="25">
        <f t="shared" si="20"/>
        <v>4617.3</v>
      </c>
    </row>
    <row r="200" spans="1:12" ht="12.75">
      <c r="A200" s="7">
        <v>199</v>
      </c>
      <c r="B200" s="8">
        <v>39352</v>
      </c>
      <c r="C200" s="8" t="s">
        <v>938</v>
      </c>
      <c r="D200" s="8" t="s">
        <v>939</v>
      </c>
      <c r="E200" s="7" t="s">
        <v>948</v>
      </c>
      <c r="F200" s="12" t="s">
        <v>124</v>
      </c>
      <c r="G200" s="10" t="s">
        <v>38</v>
      </c>
      <c r="H200" s="10" t="s">
        <v>2</v>
      </c>
      <c r="I200" s="10" t="s">
        <v>9</v>
      </c>
      <c r="J200" s="10" t="str">
        <f t="shared" si="19"/>
        <v>A</v>
      </c>
      <c r="K200" s="11">
        <f ca="1">VLOOKUP(F200,OFFSET(Hodnoc!$A$1:$C$23,0,IF(I200="Hory",0,IF(I200="Ledy",3,IF(I200="Písek",6,IF(I200="Skalky",9,IF(I200="Boulder",12,"chyba")))))),IF(J200="A",2,3),0)*VLOOKUP(G200,Hodnoc!$P$1:$Q$9,2,0)</f>
        <v>12</v>
      </c>
      <c r="L200" s="25">
        <f t="shared" si="20"/>
        <v>4629.3</v>
      </c>
    </row>
    <row r="201" spans="1:12" ht="12.75">
      <c r="A201" s="7">
        <v>200</v>
      </c>
      <c r="B201" s="8">
        <v>39352</v>
      </c>
      <c r="C201" s="8" t="s">
        <v>938</v>
      </c>
      <c r="D201" s="8" t="s">
        <v>939</v>
      </c>
      <c r="E201" s="7" t="s">
        <v>949</v>
      </c>
      <c r="F201" s="12" t="s">
        <v>156</v>
      </c>
      <c r="G201" s="10" t="s">
        <v>38</v>
      </c>
      <c r="H201" s="10" t="s">
        <v>2</v>
      </c>
      <c r="I201" s="10" t="s">
        <v>9</v>
      </c>
      <c r="J201" s="10" t="str">
        <f t="shared" si="19"/>
        <v>A</v>
      </c>
      <c r="K201" s="11">
        <f ca="1">VLOOKUP(F201,OFFSET(Hodnoc!$A$1:$C$23,0,IF(I201="Hory",0,IF(I201="Ledy",3,IF(I201="Písek",6,IF(I201="Skalky",9,IF(I201="Boulder",12,"chyba")))))),IF(J201="A",2,3),0)*VLOOKUP(G201,Hodnoc!$P$1:$Q$9,2,0)</f>
        <v>19.5</v>
      </c>
      <c r="L201" s="25">
        <f t="shared" si="20"/>
        <v>4648.8</v>
      </c>
    </row>
    <row r="202" spans="1:12" ht="12.75">
      <c r="A202" s="7">
        <v>201</v>
      </c>
      <c r="B202" s="8">
        <v>39352</v>
      </c>
      <c r="C202" s="8" t="s">
        <v>938</v>
      </c>
      <c r="D202" s="8" t="s">
        <v>939</v>
      </c>
      <c r="E202" s="7" t="s">
        <v>950</v>
      </c>
      <c r="F202" s="12">
        <v>4</v>
      </c>
      <c r="G202" s="10" t="s">
        <v>38</v>
      </c>
      <c r="H202" s="10" t="s">
        <v>2</v>
      </c>
      <c r="I202" s="10" t="s">
        <v>9</v>
      </c>
      <c r="J202" s="10" t="str">
        <f t="shared" si="19"/>
        <v>A</v>
      </c>
      <c r="K202" s="11">
        <f ca="1">VLOOKUP(F202,OFFSET(Hodnoc!$A$1:$C$23,0,IF(I202="Hory",0,IF(I202="Ledy",3,IF(I202="Písek",6,IF(I202="Skalky",9,IF(I202="Boulder",12,"chyba")))))),IF(J202="A",2,3),0)*VLOOKUP(G202,Hodnoc!$P$1:$Q$9,2,0)</f>
        <v>9</v>
      </c>
      <c r="L202" s="25">
        <f t="shared" si="20"/>
        <v>4657.8</v>
      </c>
    </row>
    <row r="203" spans="1:12" ht="12.75">
      <c r="A203" s="7">
        <v>202</v>
      </c>
      <c r="B203" s="8">
        <v>39362</v>
      </c>
      <c r="C203" s="8" t="s">
        <v>277</v>
      </c>
      <c r="D203" s="8" t="s">
        <v>951</v>
      </c>
      <c r="E203" s="7" t="s">
        <v>952</v>
      </c>
      <c r="F203" s="12" t="s">
        <v>147</v>
      </c>
      <c r="G203" s="10" t="s">
        <v>40</v>
      </c>
      <c r="H203" s="10" t="s">
        <v>2</v>
      </c>
      <c r="I203" s="10" t="s">
        <v>9</v>
      </c>
      <c r="J203" s="10" t="str">
        <f t="shared" si="19"/>
        <v>A</v>
      </c>
      <c r="K203" s="11">
        <f ca="1">VLOOKUP(F203,OFFSET(Hodnoc!$A$1:$C$23,0,IF(I203="Hory",0,IF(I203="Ledy",3,IF(I203="Písek",6,IF(I203="Skalky",9,IF(I203="Boulder",12,"chyba")))))),IF(J203="A",2,3),0)*VLOOKUP(G203,Hodnoc!$P$1:$Q$9,2,0)</f>
        <v>49.5</v>
      </c>
      <c r="L203" s="25">
        <f t="shared" si="20"/>
        <v>4707.3</v>
      </c>
    </row>
    <row r="204" spans="1:12" ht="12.75">
      <c r="A204" s="7">
        <v>203</v>
      </c>
      <c r="B204" s="8">
        <v>39362</v>
      </c>
      <c r="C204" s="8" t="s">
        <v>277</v>
      </c>
      <c r="D204" s="8" t="s">
        <v>951</v>
      </c>
      <c r="E204" s="7" t="s">
        <v>953</v>
      </c>
      <c r="F204" s="12">
        <v>7</v>
      </c>
      <c r="G204" s="10" t="s">
        <v>239</v>
      </c>
      <c r="H204" s="10" t="s">
        <v>2</v>
      </c>
      <c r="I204" s="10" t="s">
        <v>9</v>
      </c>
      <c r="J204" s="10" t="str">
        <f t="shared" si="19"/>
        <v>A</v>
      </c>
      <c r="K204" s="11">
        <f ca="1">VLOOKUP(F204,OFFSET(Hodnoc!$A$1:$C$23,0,IF(I204="Hory",0,IF(I204="Ledy",3,IF(I204="Písek",6,IF(I204="Skalky",9,IF(I204="Boulder",12,"chyba")))))),IF(J204="A",2,3),0)*VLOOKUP(G204,Hodnoc!$P$1:$Q$9,2,0)</f>
        <v>43.5</v>
      </c>
      <c r="L204" s="25">
        <f t="shared" si="20"/>
        <v>4750.8</v>
      </c>
    </row>
    <row r="205" spans="1:12" ht="12.75">
      <c r="A205" s="7">
        <v>204</v>
      </c>
      <c r="B205" s="8">
        <v>39362</v>
      </c>
      <c r="C205" s="8" t="s">
        <v>277</v>
      </c>
      <c r="D205" s="8" t="s">
        <v>951</v>
      </c>
      <c r="E205" s="7" t="s">
        <v>954</v>
      </c>
      <c r="F205" s="12" t="s">
        <v>159</v>
      </c>
      <c r="G205" s="10" t="s">
        <v>38</v>
      </c>
      <c r="H205" s="10" t="s">
        <v>2</v>
      </c>
      <c r="I205" s="10" t="s">
        <v>9</v>
      </c>
      <c r="J205" s="10" t="str">
        <f t="shared" si="19"/>
        <v>A</v>
      </c>
      <c r="K205" s="11">
        <f ca="1">VLOOKUP(F205,OFFSET(Hodnoc!$A$1:$C$23,0,IF(I205="Hory",0,IF(I205="Ledy",3,IF(I205="Písek",6,IF(I205="Skalky",9,IF(I205="Boulder",12,"chyba")))))),IF(J205="A",2,3),0)*VLOOKUP(G205,Hodnoc!$P$1:$Q$9,2,0)</f>
        <v>37.5</v>
      </c>
      <c r="L205" s="25">
        <f t="shared" si="20"/>
        <v>4788.3</v>
      </c>
    </row>
    <row r="206" spans="1:12" ht="12.75">
      <c r="A206" s="7">
        <v>205</v>
      </c>
      <c r="B206" s="8">
        <v>39362</v>
      </c>
      <c r="C206" s="8" t="s">
        <v>277</v>
      </c>
      <c r="D206" s="8" t="s">
        <v>118</v>
      </c>
      <c r="E206" s="7" t="s">
        <v>118</v>
      </c>
      <c r="F206" s="12">
        <v>5</v>
      </c>
      <c r="G206" s="10" t="s">
        <v>38</v>
      </c>
      <c r="H206" s="10" t="s">
        <v>2</v>
      </c>
      <c r="I206" s="10" t="s">
        <v>9</v>
      </c>
      <c r="J206" s="10" t="str">
        <f t="shared" si="19"/>
        <v>A</v>
      </c>
      <c r="K206" s="11">
        <f ca="1">VLOOKUP(F206,OFFSET(Hodnoc!$A$1:$C$23,0,IF(I206="Hory",0,IF(I206="Ledy",3,IF(I206="Písek",6,IF(I206="Skalky",9,IF(I206="Boulder",12,"chyba")))))),IF(J206="A",2,3),0)*VLOOKUP(G206,Hodnoc!$P$1:$Q$9,2,0)</f>
        <v>16.5</v>
      </c>
      <c r="L206" s="25">
        <f t="shared" si="20"/>
        <v>4804.8</v>
      </c>
    </row>
    <row r="207" spans="1:12" ht="12.75">
      <c r="A207" s="7">
        <v>206</v>
      </c>
      <c r="B207" s="8">
        <v>39362</v>
      </c>
      <c r="C207" s="8" t="s">
        <v>277</v>
      </c>
      <c r="D207" s="8" t="s">
        <v>118</v>
      </c>
      <c r="E207" s="7" t="s">
        <v>118</v>
      </c>
      <c r="F207" s="12">
        <v>6</v>
      </c>
      <c r="G207" s="10" t="s">
        <v>38</v>
      </c>
      <c r="H207" s="10" t="s">
        <v>2</v>
      </c>
      <c r="I207" s="10" t="s">
        <v>9</v>
      </c>
      <c r="J207" s="10" t="str">
        <f t="shared" si="19"/>
        <v>A</v>
      </c>
      <c r="K207" s="11">
        <f ca="1">VLOOKUP(F207,OFFSET(Hodnoc!$A$1:$C$23,0,IF(I207="Hory",0,IF(I207="Ledy",3,IF(I207="Písek",6,IF(I207="Skalky",9,IF(I207="Boulder",12,"chyba")))))),IF(J207="A",2,3),0)*VLOOKUP(G207,Hodnoc!$P$1:$Q$9,2,0)</f>
        <v>27</v>
      </c>
      <c r="L207" s="25">
        <f t="shared" si="20"/>
        <v>4831.8</v>
      </c>
    </row>
    <row r="208" spans="1:12" ht="12.75">
      <c r="A208" s="7">
        <v>207</v>
      </c>
      <c r="B208" s="8">
        <v>39369</v>
      </c>
      <c r="C208" s="8" t="s">
        <v>277</v>
      </c>
      <c r="D208" s="8"/>
      <c r="E208" s="7" t="s">
        <v>958</v>
      </c>
      <c r="F208" s="12">
        <v>5</v>
      </c>
      <c r="G208" s="10" t="s">
        <v>40</v>
      </c>
      <c r="H208" s="10" t="s">
        <v>2</v>
      </c>
      <c r="I208" s="10" t="s">
        <v>9</v>
      </c>
      <c r="J208" s="10" t="str">
        <f aca="true" t="shared" si="21" ref="J208:J217">IF(OR(G208="TR",G208="TRO"),"B","A")</f>
        <v>A</v>
      </c>
      <c r="K208" s="11">
        <f ca="1">VLOOKUP(F208,OFFSET(Hodnoc!$A$1:$C$23,0,IF(I208="Hory",0,IF(I208="Ledy",3,IF(I208="Písek",6,IF(I208="Skalky",9,IF(I208="Boulder",12,"chyba")))))),IF(J208="A",2,3),0)*VLOOKUP(G208,Hodnoc!$P$1:$Q$9,2,0)</f>
        <v>16.5</v>
      </c>
      <c r="L208" s="25">
        <f aca="true" t="shared" si="22" ref="L208:L217">L207+K208</f>
        <v>4848.3</v>
      </c>
    </row>
    <row r="209" spans="1:12" ht="12.75">
      <c r="A209" s="7">
        <v>208</v>
      </c>
      <c r="B209" s="8">
        <v>39369</v>
      </c>
      <c r="C209" s="8" t="s">
        <v>277</v>
      </c>
      <c r="D209" s="8"/>
      <c r="E209" s="7" t="s">
        <v>959</v>
      </c>
      <c r="F209" s="12">
        <v>5</v>
      </c>
      <c r="G209" s="10" t="s">
        <v>40</v>
      </c>
      <c r="H209" s="10" t="s">
        <v>2</v>
      </c>
      <c r="I209" s="10" t="s">
        <v>9</v>
      </c>
      <c r="J209" s="10" t="str">
        <f t="shared" si="21"/>
        <v>A</v>
      </c>
      <c r="K209" s="11">
        <f ca="1">VLOOKUP(F209,OFFSET(Hodnoc!$A$1:$C$23,0,IF(I209="Hory",0,IF(I209="Ledy",3,IF(I209="Písek",6,IF(I209="Skalky",9,IF(I209="Boulder",12,"chyba")))))),IF(J209="A",2,3),0)*VLOOKUP(G209,Hodnoc!$P$1:$Q$9,2,0)</f>
        <v>16.5</v>
      </c>
      <c r="L209" s="25">
        <f t="shared" si="22"/>
        <v>4864.8</v>
      </c>
    </row>
    <row r="210" spans="1:12" ht="12.75">
      <c r="A210" s="7">
        <v>209</v>
      </c>
      <c r="B210" s="8">
        <v>39369</v>
      </c>
      <c r="C210" s="8" t="s">
        <v>277</v>
      </c>
      <c r="D210" s="8"/>
      <c r="E210" s="7" t="s">
        <v>960</v>
      </c>
      <c r="F210" s="12" t="s">
        <v>158</v>
      </c>
      <c r="G210" s="10" t="s">
        <v>239</v>
      </c>
      <c r="H210" s="10" t="s">
        <v>2</v>
      </c>
      <c r="I210" s="10" t="s">
        <v>9</v>
      </c>
      <c r="J210" s="10" t="str">
        <f t="shared" si="21"/>
        <v>A</v>
      </c>
      <c r="K210" s="11">
        <f ca="1">VLOOKUP(F210,OFFSET(Hodnoc!$A$1:$C$23,0,IF(I210="Hory",0,IF(I210="Ledy",3,IF(I210="Písek",6,IF(I210="Skalky",9,IF(I210="Boulder",12,"chyba")))))),IF(J210="A",2,3),0)*VLOOKUP(G210,Hodnoc!$P$1:$Q$9,2,0)</f>
        <v>31.5</v>
      </c>
      <c r="L210" s="25">
        <f t="shared" si="22"/>
        <v>4896.3</v>
      </c>
    </row>
    <row r="211" spans="1:12" ht="12.75">
      <c r="A211" s="7">
        <v>210</v>
      </c>
      <c r="B211" s="8">
        <v>39369</v>
      </c>
      <c r="C211" s="8" t="s">
        <v>277</v>
      </c>
      <c r="D211" s="8"/>
      <c r="E211" s="7" t="s">
        <v>961</v>
      </c>
      <c r="F211" s="12">
        <v>7</v>
      </c>
      <c r="G211" s="10" t="s">
        <v>85</v>
      </c>
      <c r="H211" s="10" t="s">
        <v>2</v>
      </c>
      <c r="I211" s="10" t="s">
        <v>9</v>
      </c>
      <c r="J211" s="10" t="str">
        <f t="shared" si="21"/>
        <v>A</v>
      </c>
      <c r="K211" s="11">
        <f ca="1">VLOOKUP(F211,OFFSET(Hodnoc!$A$1:$C$23,0,IF(I211="Hory",0,IF(I211="Ledy",3,IF(I211="Písek",6,IF(I211="Skalky",9,IF(I211="Boulder",12,"chyba")))))),IF(J211="A",2,3),0)*VLOOKUP(G211,Hodnoc!$P$1:$Q$9,2,0)</f>
        <v>29</v>
      </c>
      <c r="L211" s="25">
        <f t="shared" si="22"/>
        <v>4925.3</v>
      </c>
    </row>
    <row r="212" spans="1:12" ht="12.75">
      <c r="A212" s="7">
        <v>211</v>
      </c>
      <c r="B212" s="8">
        <v>39369</v>
      </c>
      <c r="C212" s="8" t="s">
        <v>277</v>
      </c>
      <c r="D212" s="8"/>
      <c r="E212" s="7" t="s">
        <v>962</v>
      </c>
      <c r="F212" s="12" t="s">
        <v>158</v>
      </c>
      <c r="G212" s="10" t="s">
        <v>38</v>
      </c>
      <c r="H212" s="10" t="s">
        <v>2</v>
      </c>
      <c r="I212" s="10" t="s">
        <v>9</v>
      </c>
      <c r="J212" s="10" t="str">
        <f t="shared" si="21"/>
        <v>A</v>
      </c>
      <c r="K212" s="11">
        <f ca="1">VLOOKUP(F212,OFFSET(Hodnoc!$A$1:$C$23,0,IF(I212="Hory",0,IF(I212="Ledy",3,IF(I212="Písek",6,IF(I212="Skalky",9,IF(I212="Boulder",12,"chyba")))))),IF(J212="A",2,3),0)*VLOOKUP(G212,Hodnoc!$P$1:$Q$9,2,0)</f>
        <v>31.5</v>
      </c>
      <c r="L212" s="25">
        <f t="shared" si="22"/>
        <v>4956.8</v>
      </c>
    </row>
    <row r="213" spans="1:12" ht="12.75">
      <c r="A213" s="7">
        <v>212</v>
      </c>
      <c r="B213" s="8">
        <v>39368</v>
      </c>
      <c r="C213" s="8" t="s">
        <v>277</v>
      </c>
      <c r="D213" s="8"/>
      <c r="E213" s="7" t="s">
        <v>963</v>
      </c>
      <c r="F213" s="12">
        <v>6</v>
      </c>
      <c r="G213" s="10" t="s">
        <v>38</v>
      </c>
      <c r="H213" s="10" t="s">
        <v>2</v>
      </c>
      <c r="I213" s="10" t="s">
        <v>9</v>
      </c>
      <c r="J213" s="10" t="str">
        <f t="shared" si="21"/>
        <v>A</v>
      </c>
      <c r="K213" s="11">
        <f ca="1">VLOOKUP(F213,OFFSET(Hodnoc!$A$1:$C$23,0,IF(I213="Hory",0,IF(I213="Ledy",3,IF(I213="Písek",6,IF(I213="Skalky",9,IF(I213="Boulder",12,"chyba")))))),IF(J213="A",2,3),0)*VLOOKUP(G213,Hodnoc!$P$1:$Q$9,2,0)</f>
        <v>27</v>
      </c>
      <c r="L213" s="25">
        <f t="shared" si="22"/>
        <v>4983.8</v>
      </c>
    </row>
    <row r="214" spans="1:12" ht="12.75">
      <c r="A214" s="7">
        <v>213</v>
      </c>
      <c r="B214" s="8">
        <v>39368</v>
      </c>
      <c r="C214" s="8" t="s">
        <v>277</v>
      </c>
      <c r="D214" s="8"/>
      <c r="E214" s="7" t="s">
        <v>964</v>
      </c>
      <c r="F214" s="12" t="s">
        <v>159</v>
      </c>
      <c r="G214" s="10" t="s">
        <v>40</v>
      </c>
      <c r="H214" s="10" t="s">
        <v>2</v>
      </c>
      <c r="I214" s="10" t="s">
        <v>9</v>
      </c>
      <c r="J214" s="10" t="str">
        <f t="shared" si="21"/>
        <v>A</v>
      </c>
      <c r="K214" s="11">
        <f ca="1">VLOOKUP(F214,OFFSET(Hodnoc!$A$1:$C$23,0,IF(I214="Hory",0,IF(I214="Ledy",3,IF(I214="Písek",6,IF(I214="Skalky",9,IF(I214="Boulder",12,"chyba")))))),IF(J214="A",2,3),0)*VLOOKUP(G214,Hodnoc!$P$1:$Q$9,2,0)</f>
        <v>37.5</v>
      </c>
      <c r="L214" s="25">
        <f t="shared" si="22"/>
        <v>5021.3</v>
      </c>
    </row>
    <row r="215" spans="1:12" ht="12.75">
      <c r="A215" s="7">
        <v>214</v>
      </c>
      <c r="B215" s="8">
        <v>39368</v>
      </c>
      <c r="C215" s="8" t="s">
        <v>277</v>
      </c>
      <c r="D215" s="8"/>
      <c r="E215" s="7" t="s">
        <v>965</v>
      </c>
      <c r="F215" s="12" t="s">
        <v>146</v>
      </c>
      <c r="G215" s="10" t="s">
        <v>40</v>
      </c>
      <c r="H215" s="10" t="s">
        <v>2</v>
      </c>
      <c r="I215" s="10" t="s">
        <v>9</v>
      </c>
      <c r="J215" s="10" t="str">
        <f t="shared" si="21"/>
        <v>A</v>
      </c>
      <c r="K215" s="11">
        <f ca="1">VLOOKUP(F215,OFFSET(Hodnoc!$A$1:$C$23,0,IF(I215="Hory",0,IF(I215="Ledy",3,IF(I215="Písek",6,IF(I215="Skalky",9,IF(I215="Boulder",12,"chyba")))))),IF(J215="A",2,3),0)*VLOOKUP(G215,Hodnoc!$P$1:$Q$9,2,0)</f>
        <v>57</v>
      </c>
      <c r="L215" s="25">
        <f t="shared" si="22"/>
        <v>5078.3</v>
      </c>
    </row>
    <row r="216" spans="1:12" ht="12.75">
      <c r="A216" s="7">
        <v>215</v>
      </c>
      <c r="B216" s="8">
        <v>39368</v>
      </c>
      <c r="C216" s="8" t="s">
        <v>277</v>
      </c>
      <c r="D216" s="8"/>
      <c r="E216" s="7" t="s">
        <v>966</v>
      </c>
      <c r="F216" s="12" t="s">
        <v>159</v>
      </c>
      <c r="G216" s="10" t="s">
        <v>85</v>
      </c>
      <c r="H216" s="10" t="s">
        <v>2</v>
      </c>
      <c r="I216" s="10" t="s">
        <v>9</v>
      </c>
      <c r="J216" s="10" t="str">
        <f t="shared" si="21"/>
        <v>A</v>
      </c>
      <c r="K216" s="11">
        <f ca="1">VLOOKUP(F216,OFFSET(Hodnoc!$A$1:$C$23,0,IF(I216="Hory",0,IF(I216="Ledy",3,IF(I216="Písek",6,IF(I216="Skalky",9,IF(I216="Boulder",12,"chyba")))))),IF(J216="A",2,3),0)*VLOOKUP(G216,Hodnoc!$P$1:$Q$9,2,0)</f>
        <v>25</v>
      </c>
      <c r="L216" s="25">
        <f t="shared" si="22"/>
        <v>5103.3</v>
      </c>
    </row>
    <row r="217" spans="1:12" ht="12.75">
      <c r="A217" s="7">
        <v>216</v>
      </c>
      <c r="B217" s="8">
        <v>39368</v>
      </c>
      <c r="C217" s="8" t="s">
        <v>277</v>
      </c>
      <c r="D217" s="8"/>
      <c r="E217" s="7" t="s">
        <v>967</v>
      </c>
      <c r="F217" s="12" t="s">
        <v>156</v>
      </c>
      <c r="G217" s="10" t="s">
        <v>38</v>
      </c>
      <c r="H217" s="10" t="s">
        <v>2</v>
      </c>
      <c r="I217" s="10" t="s">
        <v>9</v>
      </c>
      <c r="J217" s="10" t="str">
        <f t="shared" si="21"/>
        <v>A</v>
      </c>
      <c r="K217" s="11">
        <f ca="1">VLOOKUP(F217,OFFSET(Hodnoc!$A$1:$C$23,0,IF(I217="Hory",0,IF(I217="Ledy",3,IF(I217="Písek",6,IF(I217="Skalky",9,IF(I217="Boulder",12,"chyba")))))),IF(J217="A",2,3),0)*VLOOKUP(G217,Hodnoc!$P$1:$Q$9,2,0)</f>
        <v>19.5</v>
      </c>
      <c r="L217" s="25">
        <f t="shared" si="22"/>
        <v>5122.8</v>
      </c>
    </row>
    <row r="218" spans="1:12" ht="12.75">
      <c r="A218" s="7">
        <v>217</v>
      </c>
      <c r="B218" s="8">
        <v>39390</v>
      </c>
      <c r="C218" s="8" t="s">
        <v>259</v>
      </c>
      <c r="D218" s="8"/>
      <c r="E218" s="7" t="s">
        <v>956</v>
      </c>
      <c r="F218" s="12" t="s">
        <v>146</v>
      </c>
      <c r="G218" s="10" t="s">
        <v>85</v>
      </c>
      <c r="H218" s="10" t="s">
        <v>2</v>
      </c>
      <c r="I218" s="10" t="s">
        <v>9</v>
      </c>
      <c r="J218" s="10" t="str">
        <f aca="true" t="shared" si="23" ref="J218:J224">IF(OR(G218="TR",G218="TRO"),"B","A")</f>
        <v>A</v>
      </c>
      <c r="K218" s="11">
        <f ca="1">VLOOKUP(F218,OFFSET(Hodnoc!$A$1:$C$23,0,IF(I218="Hory",0,IF(I218="Ledy",3,IF(I218="Písek",6,IF(I218="Skalky",9,IF(I218="Boulder",12,"chyba")))))),IF(J218="A",2,3),0)*VLOOKUP(G218,Hodnoc!$P$1:$Q$9,2,0)</f>
        <v>38</v>
      </c>
      <c r="L218" s="25">
        <f aca="true" t="shared" si="24" ref="L218:L224">L217+K218</f>
        <v>5160.8</v>
      </c>
    </row>
    <row r="219" spans="1:12" ht="12.75">
      <c r="A219" s="7">
        <v>218</v>
      </c>
      <c r="B219" s="8">
        <v>39390</v>
      </c>
      <c r="C219" s="8" t="s">
        <v>259</v>
      </c>
      <c r="D219" s="8"/>
      <c r="E219" s="7" t="s">
        <v>791</v>
      </c>
      <c r="F219" s="12" t="s">
        <v>159</v>
      </c>
      <c r="G219" s="10" t="s">
        <v>39</v>
      </c>
      <c r="H219" s="10" t="s">
        <v>2</v>
      </c>
      <c r="I219" s="10" t="s">
        <v>9</v>
      </c>
      <c r="J219" s="10" t="str">
        <f t="shared" si="23"/>
        <v>A</v>
      </c>
      <c r="K219" s="11">
        <f ca="1">VLOOKUP(F219,OFFSET(Hodnoc!$A$1:$C$23,0,IF(I219="Hory",0,IF(I219="Ledy",3,IF(I219="Písek",6,IF(I219="Skalky",9,IF(I219="Boulder",12,"chyba")))))),IF(J219="A",2,3),0)*VLOOKUP(G219,Hodnoc!$P$1:$Q$9,2,0)</f>
        <v>37.5</v>
      </c>
      <c r="L219" s="25">
        <f t="shared" si="24"/>
        <v>5198.3</v>
      </c>
    </row>
    <row r="220" spans="1:12" ht="12.75">
      <c r="A220" s="7">
        <v>219</v>
      </c>
      <c r="B220" s="8">
        <v>39390</v>
      </c>
      <c r="C220" s="8" t="s">
        <v>259</v>
      </c>
      <c r="D220" s="8"/>
      <c r="E220" s="7" t="s">
        <v>83</v>
      </c>
      <c r="F220" s="12">
        <v>6</v>
      </c>
      <c r="G220" s="10" t="s">
        <v>39</v>
      </c>
      <c r="H220" s="10" t="s">
        <v>2</v>
      </c>
      <c r="I220" s="10" t="s">
        <v>9</v>
      </c>
      <c r="J220" s="10" t="str">
        <f t="shared" si="23"/>
        <v>A</v>
      </c>
      <c r="K220" s="11">
        <f ca="1">VLOOKUP(F220,OFFSET(Hodnoc!$A$1:$C$23,0,IF(I220="Hory",0,IF(I220="Ledy",3,IF(I220="Písek",6,IF(I220="Skalky",9,IF(I220="Boulder",12,"chyba")))))),IF(J220="A",2,3),0)*VLOOKUP(G220,Hodnoc!$P$1:$Q$9,2,0)</f>
        <v>27</v>
      </c>
      <c r="L220" s="25">
        <f t="shared" si="24"/>
        <v>5225.3</v>
      </c>
    </row>
    <row r="221" spans="1:12" ht="12.75">
      <c r="A221" s="7">
        <v>220</v>
      </c>
      <c r="B221" s="8">
        <v>39376</v>
      </c>
      <c r="C221" s="8" t="s">
        <v>58</v>
      </c>
      <c r="D221" s="8"/>
      <c r="E221" s="7" t="s">
        <v>204</v>
      </c>
      <c r="F221" s="12">
        <v>6</v>
      </c>
      <c r="G221" s="10" t="s">
        <v>39</v>
      </c>
      <c r="H221" s="10" t="s">
        <v>2</v>
      </c>
      <c r="I221" s="10" t="s">
        <v>9</v>
      </c>
      <c r="J221" s="10" t="str">
        <f t="shared" si="23"/>
        <v>A</v>
      </c>
      <c r="K221" s="11">
        <f ca="1">VLOOKUP(F221,OFFSET(Hodnoc!$A$1:$C$23,0,IF(I221="Hory",0,IF(I221="Ledy",3,IF(I221="Písek",6,IF(I221="Skalky",9,IF(I221="Boulder",12,"chyba")))))),IF(J221="A",2,3),0)*VLOOKUP(G221,Hodnoc!$P$1:$Q$9,2,0)</f>
        <v>27</v>
      </c>
      <c r="L221" s="25">
        <f t="shared" si="24"/>
        <v>5252.3</v>
      </c>
    </row>
    <row r="222" spans="1:12" ht="12.75">
      <c r="A222" s="7">
        <v>221</v>
      </c>
      <c r="B222" s="8">
        <v>39376</v>
      </c>
      <c r="C222" s="8" t="s">
        <v>58</v>
      </c>
      <c r="D222" s="8"/>
      <c r="E222" s="7" t="s">
        <v>207</v>
      </c>
      <c r="F222" s="12" t="s">
        <v>156</v>
      </c>
      <c r="G222" s="10" t="s">
        <v>39</v>
      </c>
      <c r="H222" s="10" t="s">
        <v>2</v>
      </c>
      <c r="I222" s="10" t="s">
        <v>9</v>
      </c>
      <c r="J222" s="10" t="str">
        <f t="shared" si="23"/>
        <v>A</v>
      </c>
      <c r="K222" s="11">
        <f ca="1">VLOOKUP(F222,OFFSET(Hodnoc!$A$1:$C$23,0,IF(I222="Hory",0,IF(I222="Ledy",3,IF(I222="Písek",6,IF(I222="Skalky",9,IF(I222="Boulder",12,"chyba")))))),IF(J222="A",2,3),0)*VLOOKUP(G222,Hodnoc!$P$1:$Q$9,2,0)</f>
        <v>19.5</v>
      </c>
      <c r="L222" s="25">
        <f t="shared" si="24"/>
        <v>5271.8</v>
      </c>
    </row>
    <row r="223" spans="1:12" ht="12.75">
      <c r="A223" s="7">
        <v>222</v>
      </c>
      <c r="B223" s="8">
        <v>39376</v>
      </c>
      <c r="C223" s="8" t="s">
        <v>58</v>
      </c>
      <c r="D223" s="8"/>
      <c r="E223" s="7" t="s">
        <v>206</v>
      </c>
      <c r="F223" s="12" t="s">
        <v>156</v>
      </c>
      <c r="G223" s="10" t="s">
        <v>39</v>
      </c>
      <c r="H223" s="10" t="s">
        <v>2</v>
      </c>
      <c r="I223" s="10" t="s">
        <v>9</v>
      </c>
      <c r="J223" s="10" t="str">
        <f t="shared" si="23"/>
        <v>A</v>
      </c>
      <c r="K223" s="11">
        <f ca="1">VLOOKUP(F223,OFFSET(Hodnoc!$A$1:$C$23,0,IF(I223="Hory",0,IF(I223="Ledy",3,IF(I223="Písek",6,IF(I223="Skalky",9,IF(I223="Boulder",12,"chyba")))))),IF(J223="A",2,3),0)*VLOOKUP(G223,Hodnoc!$P$1:$Q$9,2,0)</f>
        <v>19.5</v>
      </c>
      <c r="L223" s="25">
        <f t="shared" si="24"/>
        <v>5291.3</v>
      </c>
    </row>
    <row r="224" spans="1:12" ht="12.75">
      <c r="A224" s="7">
        <v>223</v>
      </c>
      <c r="B224" s="8">
        <v>39376</v>
      </c>
      <c r="C224" s="8" t="s">
        <v>58</v>
      </c>
      <c r="D224" s="8"/>
      <c r="E224" s="7" t="s">
        <v>203</v>
      </c>
      <c r="F224" s="12" t="s">
        <v>124</v>
      </c>
      <c r="G224" s="10" t="s">
        <v>39</v>
      </c>
      <c r="H224" s="10" t="s">
        <v>2</v>
      </c>
      <c r="I224" s="10" t="s">
        <v>9</v>
      </c>
      <c r="J224" s="10" t="str">
        <f t="shared" si="23"/>
        <v>A</v>
      </c>
      <c r="K224" s="11">
        <f ca="1">VLOOKUP(F224,OFFSET(Hodnoc!$A$1:$C$23,0,IF(I224="Hory",0,IF(I224="Ledy",3,IF(I224="Písek",6,IF(I224="Skalky",9,IF(I224="Boulder",12,"chyba")))))),IF(J224="A",2,3),0)*VLOOKUP(G224,Hodnoc!$P$1:$Q$9,2,0)</f>
        <v>12</v>
      </c>
      <c r="L224" s="25">
        <f t="shared" si="24"/>
        <v>5303.3</v>
      </c>
    </row>
    <row r="225" spans="1:12" ht="12.75">
      <c r="A225" s="7">
        <v>224</v>
      </c>
      <c r="B225" s="8">
        <v>39424</v>
      </c>
      <c r="C225" s="8" t="s">
        <v>842</v>
      </c>
      <c r="D225" s="8" t="s">
        <v>1049</v>
      </c>
      <c r="E225" s="7" t="s">
        <v>1054</v>
      </c>
      <c r="F225" s="12">
        <v>2</v>
      </c>
      <c r="G225" s="10" t="s">
        <v>39</v>
      </c>
      <c r="H225" s="10" t="s">
        <v>2</v>
      </c>
      <c r="I225" s="10" t="s">
        <v>9</v>
      </c>
      <c r="J225" s="10" t="str">
        <f aca="true" t="shared" si="25" ref="J225:J231">IF(OR(G225="TR",G225="TRO"),"B","A")</f>
        <v>A</v>
      </c>
      <c r="K225" s="11">
        <v>2</v>
      </c>
      <c r="L225" s="25">
        <f aca="true" t="shared" si="26" ref="L225:L231">L224+K225</f>
        <v>5305.3</v>
      </c>
    </row>
    <row r="226" spans="1:12" ht="12.75">
      <c r="A226" s="7">
        <v>225</v>
      </c>
      <c r="B226" s="8">
        <v>39424</v>
      </c>
      <c r="C226" s="8" t="s">
        <v>842</v>
      </c>
      <c r="D226" s="8" t="s">
        <v>1049</v>
      </c>
      <c r="E226" s="7" t="s">
        <v>1019</v>
      </c>
      <c r="F226" s="12">
        <v>4</v>
      </c>
      <c r="G226" s="10" t="s">
        <v>39</v>
      </c>
      <c r="H226" s="10" t="s">
        <v>2</v>
      </c>
      <c r="I226" s="10" t="s">
        <v>9</v>
      </c>
      <c r="J226" s="10" t="str">
        <f t="shared" si="25"/>
        <v>A</v>
      </c>
      <c r="K226" s="11">
        <f ca="1">VLOOKUP(F226,OFFSET(Hodnoc!$A$1:$C$23,0,IF(I226="Hory",0,IF(I226="Ledy",3,IF(I226="Písek",6,IF(I226="Skalky",9,IF(I226="Boulder",12,"chyba")))))),IF(J226="A",2,3),0)*VLOOKUP(G226,Hodnoc!$P$1:$Q$9,2,0)</f>
        <v>9</v>
      </c>
      <c r="L226" s="25">
        <f t="shared" si="26"/>
        <v>5314.3</v>
      </c>
    </row>
    <row r="227" spans="1:12" ht="12.75">
      <c r="A227" s="7">
        <v>226</v>
      </c>
      <c r="B227" s="8">
        <v>39424</v>
      </c>
      <c r="C227" s="8" t="s">
        <v>842</v>
      </c>
      <c r="D227" s="8" t="s">
        <v>1049</v>
      </c>
      <c r="E227" s="7" t="s">
        <v>1050</v>
      </c>
      <c r="F227" s="12" t="s">
        <v>154</v>
      </c>
      <c r="G227" s="10" t="s">
        <v>39</v>
      </c>
      <c r="H227" s="10" t="s">
        <v>2</v>
      </c>
      <c r="I227" s="10" t="s">
        <v>9</v>
      </c>
      <c r="J227" s="10" t="str">
        <f t="shared" si="25"/>
        <v>A</v>
      </c>
      <c r="K227" s="11">
        <f ca="1">VLOOKUP(F227,OFFSET(Hodnoc!$A$1:$C$23,0,IF(I227="Hory",0,IF(I227="Ledy",3,IF(I227="Písek",6,IF(I227="Skalky",9,IF(I227="Boulder",12,"chyba")))))),IF(J227="A",2,3),0)*VLOOKUP(G227,Hodnoc!$P$1:$Q$9,2,0)</f>
        <v>7.5</v>
      </c>
      <c r="L227" s="25">
        <f t="shared" si="26"/>
        <v>5321.8</v>
      </c>
    </row>
    <row r="228" spans="1:12" ht="12.75">
      <c r="A228" s="7">
        <v>227</v>
      </c>
      <c r="B228" s="8">
        <v>39424</v>
      </c>
      <c r="C228" s="8" t="s">
        <v>842</v>
      </c>
      <c r="D228" s="8" t="s">
        <v>1049</v>
      </c>
      <c r="E228" s="7" t="s">
        <v>224</v>
      </c>
      <c r="F228" s="12" t="s">
        <v>153</v>
      </c>
      <c r="G228" s="10" t="s">
        <v>39</v>
      </c>
      <c r="H228" s="10" t="s">
        <v>2</v>
      </c>
      <c r="I228" s="10" t="s">
        <v>9</v>
      </c>
      <c r="J228" s="10" t="str">
        <f t="shared" si="25"/>
        <v>A</v>
      </c>
      <c r="K228" s="11">
        <f ca="1">VLOOKUP(F228,OFFSET(Hodnoc!$A$1:$C$23,0,IF(I228="Hory",0,IF(I228="Ledy",3,IF(I228="Písek",6,IF(I228="Skalky",9,IF(I228="Boulder",12,"chyba")))))),IF(J228="A",2,3),0)*VLOOKUP(G228,Hodnoc!$P$1:$Q$9,2,0)</f>
        <v>6</v>
      </c>
      <c r="L228" s="25">
        <f t="shared" si="26"/>
        <v>5327.8</v>
      </c>
    </row>
    <row r="229" spans="1:12" ht="12.75">
      <c r="A229" s="7">
        <v>228</v>
      </c>
      <c r="B229" s="8">
        <v>39446</v>
      </c>
      <c r="C229" s="8" t="s">
        <v>58</v>
      </c>
      <c r="D229" s="8"/>
      <c r="E229" s="7" t="s">
        <v>179</v>
      </c>
      <c r="F229" s="12">
        <v>3</v>
      </c>
      <c r="G229" s="10" t="s">
        <v>39</v>
      </c>
      <c r="H229" s="10" t="s">
        <v>2</v>
      </c>
      <c r="I229" s="10" t="s">
        <v>9</v>
      </c>
      <c r="J229" s="10" t="str">
        <f t="shared" si="25"/>
        <v>A</v>
      </c>
      <c r="K229" s="11">
        <f ca="1">VLOOKUP(F229,OFFSET(Hodnoc!$A$1:$C$23,0,IF(I229="Hory",0,IF(I229="Ledy",3,IF(I229="Písek",6,IF(I229="Skalky",9,IF(I229="Boulder",12,"chyba")))))),IF(J229="A",2,3),0)*VLOOKUP(G229,Hodnoc!$P$1:$Q$9,2,0)</f>
        <v>4.5</v>
      </c>
      <c r="L229" s="25">
        <f t="shared" si="26"/>
        <v>5332.3</v>
      </c>
    </row>
    <row r="230" spans="1:12" ht="12.75">
      <c r="A230" s="7">
        <v>229</v>
      </c>
      <c r="B230" s="8">
        <v>39446</v>
      </c>
      <c r="C230" s="8" t="s">
        <v>58</v>
      </c>
      <c r="D230" s="8"/>
      <c r="E230" s="7" t="s">
        <v>81</v>
      </c>
      <c r="F230" s="12">
        <v>1</v>
      </c>
      <c r="G230" s="10" t="s">
        <v>39</v>
      </c>
      <c r="H230" s="10" t="s">
        <v>2</v>
      </c>
      <c r="I230" s="10" t="s">
        <v>9</v>
      </c>
      <c r="J230" s="10" t="str">
        <f t="shared" si="25"/>
        <v>A</v>
      </c>
      <c r="K230" s="11">
        <v>1</v>
      </c>
      <c r="L230" s="25">
        <f t="shared" si="26"/>
        <v>5333.3</v>
      </c>
    </row>
    <row r="231" spans="1:12" ht="12.75">
      <c r="A231" s="7">
        <v>230</v>
      </c>
      <c r="B231" s="8">
        <v>39438</v>
      </c>
      <c r="C231" s="8" t="s">
        <v>299</v>
      </c>
      <c r="D231" s="8"/>
      <c r="E231" s="7" t="s">
        <v>301</v>
      </c>
      <c r="F231" s="12">
        <v>4</v>
      </c>
      <c r="G231" s="10" t="s">
        <v>39</v>
      </c>
      <c r="H231" s="10" t="s">
        <v>2</v>
      </c>
      <c r="I231" s="10" t="s">
        <v>9</v>
      </c>
      <c r="J231" s="10" t="str">
        <f t="shared" si="25"/>
        <v>A</v>
      </c>
      <c r="K231" s="11">
        <f ca="1">VLOOKUP(F231,OFFSET(Hodnoc!$A$1:$C$23,0,IF(I231="Hory",0,IF(I231="Ledy",3,IF(I231="Písek",6,IF(I231="Skalky",9,IF(I231="Boulder",12,"chyba")))))),IF(J231="A",2,3),0)*VLOOKUP(G231,Hodnoc!$P$1:$Q$9,2,0)</f>
        <v>9</v>
      </c>
      <c r="L231" s="25">
        <f t="shared" si="26"/>
        <v>5342.3</v>
      </c>
    </row>
  </sheetData>
  <sheetProtection autoFilter="0"/>
  <conditionalFormatting sqref="H2:H231">
    <cfRule type="cellIs" priority="1" dxfId="0" operator="equal" stopIfTrue="1">
      <formula>"Honza"</formula>
    </cfRule>
    <cfRule type="cellIs" priority="2" dxfId="1" operator="equal" stopIfTrue="1">
      <formula>"Zyký"</formula>
    </cfRule>
    <cfRule type="cellIs" priority="3" dxfId="2" operator="equal" stopIfTrue="1">
      <formula>"Péťa"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Q194"/>
  <sheetViews>
    <sheetView tabSelected="1" workbookViewId="0" topLeftCell="A1">
      <pane ySplit="1" topLeftCell="BM166" activePane="bottomLeft" state="frozen"/>
      <selection pane="topLeft" activeCell="A1" sqref="A1"/>
      <selection pane="bottomLeft" activeCell="E188" sqref="E188:G188"/>
    </sheetView>
  </sheetViews>
  <sheetFormatPr defaultColWidth="9.140625" defaultRowHeight="12.75"/>
  <cols>
    <col min="1" max="1" width="4.00390625" style="0" bestFit="1" customWidth="1"/>
    <col min="2" max="2" width="8.140625" style="0" bestFit="1" customWidth="1"/>
    <col min="3" max="3" width="18.57421875" style="0" bestFit="1" customWidth="1"/>
    <col min="4" max="4" width="17.421875" style="0" bestFit="1" customWidth="1"/>
    <col min="5" max="5" width="27.00390625" style="0" bestFit="1" customWidth="1"/>
    <col min="6" max="6" width="5.7109375" style="0" bestFit="1" customWidth="1"/>
    <col min="7" max="7" width="4.8515625" style="0" bestFit="1" customWidth="1"/>
    <col min="8" max="8" width="6.421875" style="0" bestFit="1" customWidth="1"/>
    <col min="9" max="9" width="6.7109375" style="0" bestFit="1" customWidth="1"/>
    <col min="10" max="10" width="6.8515625" style="0" bestFit="1" customWidth="1"/>
    <col min="11" max="11" width="5.57421875" style="0" bestFit="1" customWidth="1"/>
    <col min="12" max="12" width="7.140625" style="0" bestFit="1" customWidth="1"/>
    <col min="13" max="13" width="7.421875" style="0" bestFit="1" customWidth="1"/>
    <col min="14" max="14" width="3.140625" style="0" bestFit="1" customWidth="1"/>
    <col min="15" max="15" width="5.00390625" style="0" bestFit="1" customWidth="1"/>
    <col min="16" max="16" width="7.00390625" style="0" bestFit="1" customWidth="1"/>
    <col min="17" max="17" width="4.00390625" style="0" bestFit="1" customWidth="1"/>
    <col min="18" max="16384" width="10.421875" style="0" customWidth="1"/>
  </cols>
  <sheetData>
    <row r="1" spans="1:17" ht="12.75">
      <c r="A1" s="6" t="s">
        <v>45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48</v>
      </c>
      <c r="G1" s="6" t="s">
        <v>4</v>
      </c>
      <c r="H1" s="6" t="s">
        <v>56</v>
      </c>
      <c r="I1" s="6" t="s">
        <v>35</v>
      </c>
      <c r="J1" s="6" t="s">
        <v>36</v>
      </c>
      <c r="K1" s="6" t="s">
        <v>6</v>
      </c>
      <c r="L1" s="6" t="s">
        <v>219</v>
      </c>
      <c r="M1" s="81" t="s">
        <v>1047</v>
      </c>
      <c r="O1" s="6" t="s">
        <v>86</v>
      </c>
      <c r="P1">
        <f>SUM(K:K)</f>
        <v>3894.2000000000007</v>
      </c>
      <c r="Q1">
        <f>COUNT(K2:K983)</f>
        <v>192</v>
      </c>
    </row>
    <row r="2" spans="1:13" ht="12.75">
      <c r="A2" s="7">
        <v>1</v>
      </c>
      <c r="B2" s="23">
        <v>39157</v>
      </c>
      <c r="C2" s="8" t="s">
        <v>218</v>
      </c>
      <c r="D2" s="8" t="s">
        <v>43</v>
      </c>
      <c r="E2" s="7" t="s">
        <v>46</v>
      </c>
      <c r="F2" s="9" t="s">
        <v>158</v>
      </c>
      <c r="G2" s="10" t="s">
        <v>39</v>
      </c>
      <c r="H2" s="10" t="s">
        <v>47</v>
      </c>
      <c r="I2" s="10" t="s">
        <v>9</v>
      </c>
      <c r="J2" s="10" t="str">
        <f aca="true" t="shared" si="0" ref="J2:J33">IF(OR(G2="TR",G2="TRO"),"B","A")</f>
        <v>A</v>
      </c>
      <c r="K2" s="11">
        <f ca="1">VLOOKUP(F2,OFFSET(Hodnoc!$A$1:$C$23,0,IF(I2="Hory",0,IF(I2="Ledy",3,IF(I2="Písek",6,IF(I2="Skalky",9,IF(I2="Boulder",12,"chyba")))))),IF(J2="A",2,3),0)*VLOOKUP(G2,Hodnoc!$P$1:$Q$9,2,0)</f>
        <v>31.5</v>
      </c>
      <c r="L2" s="11">
        <f>K2</f>
        <v>31.5</v>
      </c>
      <c r="M2">
        <f>VLOOKUP(F2,$P$4:$Q$26,2,0)</f>
        <v>6.25</v>
      </c>
    </row>
    <row r="3" spans="1:13" ht="12.75">
      <c r="A3" s="7">
        <v>2</v>
      </c>
      <c r="B3" s="23">
        <v>39157</v>
      </c>
      <c r="C3" s="8" t="s">
        <v>218</v>
      </c>
      <c r="D3" s="8" t="s">
        <v>43</v>
      </c>
      <c r="E3" s="7" t="s">
        <v>49</v>
      </c>
      <c r="F3" s="9" t="s">
        <v>159</v>
      </c>
      <c r="G3" s="10" t="s">
        <v>40</v>
      </c>
      <c r="H3" s="10" t="s">
        <v>47</v>
      </c>
      <c r="I3" s="10" t="s">
        <v>9</v>
      </c>
      <c r="J3" s="10" t="str">
        <f t="shared" si="0"/>
        <v>A</v>
      </c>
      <c r="K3" s="11">
        <f ca="1">VLOOKUP(F3,OFFSET(Hodnoc!$A$1:$C$23,0,IF(I3="Hory",0,IF(I3="Ledy",3,IF(I3="Písek",6,IF(I3="Skalky",9,IF(I3="Boulder",12,"chyba")))))),IF(J3="A",2,3),0)*VLOOKUP(G3,Hodnoc!$P$1:$Q$9,2,0)</f>
        <v>37.5</v>
      </c>
      <c r="L3" s="11">
        <f>L2+K3</f>
        <v>69</v>
      </c>
      <c r="M3">
        <f aca="true" t="shared" si="1" ref="M3:M66">VLOOKUP(F3,$P$4:$Q$26,2,0)</f>
        <v>6.75</v>
      </c>
    </row>
    <row r="4" spans="1:17" ht="12.75">
      <c r="A4" s="7">
        <v>3</v>
      </c>
      <c r="B4" s="23">
        <v>39157</v>
      </c>
      <c r="C4" s="8" t="s">
        <v>218</v>
      </c>
      <c r="D4" s="8" t="s">
        <v>43</v>
      </c>
      <c r="E4" s="7" t="s">
        <v>50</v>
      </c>
      <c r="F4" s="10">
        <v>6</v>
      </c>
      <c r="G4" s="10" t="s">
        <v>39</v>
      </c>
      <c r="H4" s="10" t="s">
        <v>47</v>
      </c>
      <c r="I4" s="10" t="s">
        <v>9</v>
      </c>
      <c r="J4" s="10" t="str">
        <f t="shared" si="0"/>
        <v>A</v>
      </c>
      <c r="K4" s="11">
        <f ca="1">VLOOKUP(F4,OFFSET(Hodnoc!$A$1:$C$23,0,IF(I4="Hory",0,IF(I4="Ledy",3,IF(I4="Písek",6,IF(I4="Skalky",9,IF(I4="Boulder",12,"chyba")))))),IF(J4="A",2,3),0)*VLOOKUP(G4,Hodnoc!$P$1:$Q$9,2,0)</f>
        <v>27</v>
      </c>
      <c r="L4" s="11">
        <f aca="true" t="shared" si="2" ref="L4:L61">L3+K4</f>
        <v>96</v>
      </c>
      <c r="M4">
        <f t="shared" si="1"/>
        <v>6</v>
      </c>
      <c r="P4">
        <v>1</v>
      </c>
      <c r="Q4">
        <v>1</v>
      </c>
    </row>
    <row r="5" spans="1:17" ht="12.75">
      <c r="A5" s="7">
        <v>4</v>
      </c>
      <c r="B5" s="21">
        <v>39173</v>
      </c>
      <c r="C5" s="8" t="s">
        <v>58</v>
      </c>
      <c r="D5" s="8" t="s">
        <v>69</v>
      </c>
      <c r="E5" s="7" t="s">
        <v>59</v>
      </c>
      <c r="F5" s="9" t="s">
        <v>158</v>
      </c>
      <c r="G5" s="10" t="s">
        <v>39</v>
      </c>
      <c r="H5" s="10" t="s">
        <v>47</v>
      </c>
      <c r="I5" s="10" t="s">
        <v>9</v>
      </c>
      <c r="J5" s="10" t="str">
        <f t="shared" si="0"/>
        <v>A</v>
      </c>
      <c r="K5" s="11">
        <f ca="1">VLOOKUP(F5,OFFSET(Hodnoc!$A$1:$C$23,0,IF(I5="Hory",0,IF(I5="Ledy",3,IF(I5="Písek",6,IF(I5="Skalky",9,IF(I5="Boulder",12,"chyba")))))),IF(J5="A",2,3),0)*VLOOKUP(G5,Hodnoc!$P$1:$Q$9,2,0)</f>
        <v>31.5</v>
      </c>
      <c r="L5" s="11">
        <f t="shared" si="2"/>
        <v>127.5</v>
      </c>
      <c r="M5">
        <f t="shared" si="1"/>
        <v>6.25</v>
      </c>
      <c r="P5">
        <v>3</v>
      </c>
      <c r="Q5">
        <v>3</v>
      </c>
    </row>
    <row r="6" spans="1:17" ht="12.75">
      <c r="A6" s="7">
        <v>5</v>
      </c>
      <c r="B6" s="21">
        <v>39173</v>
      </c>
      <c r="C6" s="8" t="s">
        <v>58</v>
      </c>
      <c r="D6" s="8" t="s">
        <v>68</v>
      </c>
      <c r="E6" s="7" t="s">
        <v>77</v>
      </c>
      <c r="F6" s="9" t="s">
        <v>156</v>
      </c>
      <c r="G6" s="10" t="s">
        <v>5</v>
      </c>
      <c r="H6" s="10" t="s">
        <v>47</v>
      </c>
      <c r="I6" s="10" t="s">
        <v>9</v>
      </c>
      <c r="J6" s="10" t="str">
        <f t="shared" si="0"/>
        <v>B</v>
      </c>
      <c r="K6" s="11">
        <f ca="1">VLOOKUP(F6,OFFSET(Hodnoc!$A$1:$C$23,0,IF(I6="Hory",0,IF(I6="Ledy",3,IF(I6="Písek",6,IF(I6="Skalky",9,IF(I6="Boulder",12,"chyba")))))),IF(J6="A",2,3),0)*VLOOKUP(G6,Hodnoc!$P$1:$Q$9,2,0)</f>
        <v>7.800000000000001</v>
      </c>
      <c r="L6" s="11">
        <f t="shared" si="2"/>
        <v>135.3</v>
      </c>
      <c r="M6">
        <f t="shared" si="1"/>
        <v>5.25</v>
      </c>
      <c r="P6" t="s">
        <v>153</v>
      </c>
      <c r="Q6">
        <v>3.25</v>
      </c>
    </row>
    <row r="7" spans="1:17" ht="12.75">
      <c r="A7" s="7">
        <v>6</v>
      </c>
      <c r="B7" s="21">
        <v>39173</v>
      </c>
      <c r="C7" s="8" t="s">
        <v>58</v>
      </c>
      <c r="D7" s="8" t="s">
        <v>68</v>
      </c>
      <c r="E7" s="7" t="s">
        <v>81</v>
      </c>
      <c r="F7" s="12">
        <v>1</v>
      </c>
      <c r="G7" s="10" t="s">
        <v>39</v>
      </c>
      <c r="H7" s="10" t="s">
        <v>47</v>
      </c>
      <c r="I7" s="10" t="s">
        <v>9</v>
      </c>
      <c r="J7" s="10" t="str">
        <f t="shared" si="0"/>
        <v>A</v>
      </c>
      <c r="K7" s="11">
        <v>0</v>
      </c>
      <c r="L7" s="11">
        <f t="shared" si="2"/>
        <v>135.3</v>
      </c>
      <c r="M7">
        <f t="shared" si="1"/>
        <v>1</v>
      </c>
      <c r="P7" t="s">
        <v>154</v>
      </c>
      <c r="Q7">
        <v>3.75</v>
      </c>
    </row>
    <row r="8" spans="1:17" ht="12.75">
      <c r="A8" s="7">
        <v>7</v>
      </c>
      <c r="B8" s="21">
        <v>39173</v>
      </c>
      <c r="C8" s="8" t="s">
        <v>58</v>
      </c>
      <c r="D8" s="8" t="s">
        <v>67</v>
      </c>
      <c r="E8" s="7" t="s">
        <v>60</v>
      </c>
      <c r="F8" s="12">
        <v>6</v>
      </c>
      <c r="G8" s="10" t="s">
        <v>39</v>
      </c>
      <c r="H8" s="10" t="s">
        <v>47</v>
      </c>
      <c r="I8" s="10" t="s">
        <v>9</v>
      </c>
      <c r="J8" s="10" t="str">
        <f t="shared" si="0"/>
        <v>A</v>
      </c>
      <c r="K8" s="11">
        <f ca="1">VLOOKUP(F8,OFFSET(Hodnoc!$A$1:$C$23,0,IF(I8="Hory",0,IF(I8="Ledy",3,IF(I8="Písek",6,IF(I8="Skalky",9,IF(I8="Boulder",12,"chyba")))))),IF(J8="A",2,3),0)*VLOOKUP(G8,Hodnoc!$P$1:$Q$9,2,0)</f>
        <v>27</v>
      </c>
      <c r="L8" s="11">
        <f t="shared" si="2"/>
        <v>162.3</v>
      </c>
      <c r="M8">
        <f t="shared" si="1"/>
        <v>6</v>
      </c>
      <c r="P8">
        <v>4</v>
      </c>
      <c r="Q8">
        <v>4</v>
      </c>
    </row>
    <row r="9" spans="1:17" ht="12.75">
      <c r="A9" s="7">
        <v>8</v>
      </c>
      <c r="B9" s="21">
        <v>39173</v>
      </c>
      <c r="C9" s="8" t="s">
        <v>58</v>
      </c>
      <c r="D9" s="8" t="s">
        <v>67</v>
      </c>
      <c r="E9" s="7" t="s">
        <v>61</v>
      </c>
      <c r="F9" s="12">
        <v>5</v>
      </c>
      <c r="G9" s="10" t="s">
        <v>39</v>
      </c>
      <c r="H9" s="10" t="s">
        <v>47</v>
      </c>
      <c r="I9" s="10" t="s">
        <v>9</v>
      </c>
      <c r="J9" s="10" t="str">
        <f t="shared" si="0"/>
        <v>A</v>
      </c>
      <c r="K9" s="11">
        <f ca="1">VLOOKUP(F9,OFFSET(Hodnoc!$A$1:$C$23,0,IF(I9="Hory",0,IF(I9="Ledy",3,IF(I9="Písek",6,IF(I9="Skalky",9,IF(I9="Boulder",12,"chyba")))))),IF(J9="A",2,3),0)*VLOOKUP(G9,Hodnoc!$P$1:$Q$9,2,0)</f>
        <v>16.5</v>
      </c>
      <c r="L9" s="11">
        <f t="shared" si="2"/>
        <v>178.8</v>
      </c>
      <c r="M9">
        <f t="shared" si="1"/>
        <v>5</v>
      </c>
      <c r="P9" t="s">
        <v>124</v>
      </c>
      <c r="Q9">
        <v>4.25</v>
      </c>
    </row>
    <row r="10" spans="1:17" ht="12.75">
      <c r="A10" s="7">
        <v>9</v>
      </c>
      <c r="B10" s="21">
        <v>39173</v>
      </c>
      <c r="C10" s="8" t="s">
        <v>58</v>
      </c>
      <c r="D10" s="8" t="s">
        <v>66</v>
      </c>
      <c r="E10" s="7" t="s">
        <v>62</v>
      </c>
      <c r="F10" s="9" t="s">
        <v>159</v>
      </c>
      <c r="G10" s="10" t="s">
        <v>39</v>
      </c>
      <c r="H10" s="10" t="s">
        <v>47</v>
      </c>
      <c r="I10" s="10" t="s">
        <v>9</v>
      </c>
      <c r="J10" s="10" t="str">
        <f t="shared" si="0"/>
        <v>A</v>
      </c>
      <c r="K10" s="11">
        <f ca="1">VLOOKUP(F10,OFFSET(Hodnoc!$A$1:$C$23,0,IF(I10="Hory",0,IF(I10="Ledy",3,IF(I10="Písek",6,IF(I10="Skalky",9,IF(I10="Boulder",12,"chyba")))))),IF(J10="A",2,3),0)*VLOOKUP(G10,Hodnoc!$P$1:$Q$9,2,0)</f>
        <v>37.5</v>
      </c>
      <c r="L10" s="11">
        <f t="shared" si="2"/>
        <v>216.3</v>
      </c>
      <c r="M10">
        <f t="shared" si="1"/>
        <v>6.75</v>
      </c>
      <c r="P10" t="s">
        <v>155</v>
      </c>
      <c r="Q10">
        <v>4.75</v>
      </c>
    </row>
    <row r="11" spans="1:17" ht="12.75">
      <c r="A11" s="7">
        <v>10</v>
      </c>
      <c r="B11" s="21">
        <v>39173</v>
      </c>
      <c r="C11" s="8" t="s">
        <v>58</v>
      </c>
      <c r="D11" s="8" t="s">
        <v>66</v>
      </c>
      <c r="E11" s="7" t="s">
        <v>63</v>
      </c>
      <c r="F11" s="12">
        <v>6</v>
      </c>
      <c r="G11" s="10" t="s">
        <v>85</v>
      </c>
      <c r="H11" s="10" t="s">
        <v>47</v>
      </c>
      <c r="I11" s="10" t="s">
        <v>9</v>
      </c>
      <c r="J11" s="10" t="str">
        <f t="shared" si="0"/>
        <v>A</v>
      </c>
      <c r="K11" s="11">
        <f ca="1">VLOOKUP(F11,OFFSET(Hodnoc!$A$1:$C$23,0,IF(I11="Hory",0,IF(I11="Ledy",3,IF(I11="Písek",6,IF(I11="Skalky",9,IF(I11="Boulder",12,"chyba")))))),IF(J11="A",2,3),0)*VLOOKUP(G11,Hodnoc!$P$1:$Q$9,2,0)</f>
        <v>18</v>
      </c>
      <c r="L11" s="11">
        <f t="shared" si="2"/>
        <v>234.3</v>
      </c>
      <c r="M11">
        <f t="shared" si="1"/>
        <v>6</v>
      </c>
      <c r="P11">
        <v>5</v>
      </c>
      <c r="Q11">
        <v>5</v>
      </c>
    </row>
    <row r="12" spans="1:17" ht="12.75">
      <c r="A12" s="7">
        <v>11</v>
      </c>
      <c r="B12" s="21">
        <v>39173</v>
      </c>
      <c r="C12" s="8" t="s">
        <v>58</v>
      </c>
      <c r="D12" s="8" t="s">
        <v>65</v>
      </c>
      <c r="E12" s="7" t="s">
        <v>64</v>
      </c>
      <c r="F12" s="12">
        <v>6</v>
      </c>
      <c r="G12" s="10" t="s">
        <v>85</v>
      </c>
      <c r="H12" s="10" t="s">
        <v>47</v>
      </c>
      <c r="I12" s="10" t="s">
        <v>9</v>
      </c>
      <c r="J12" s="10" t="str">
        <f t="shared" si="0"/>
        <v>A</v>
      </c>
      <c r="K12" s="11">
        <f ca="1">VLOOKUP(F12,OFFSET(Hodnoc!$A$1:$C$23,0,IF(I12="Hory",0,IF(I12="Ledy",3,IF(I12="Písek",6,IF(I12="Skalky",9,IF(I12="Boulder",12,"chyba")))))),IF(J12="A",2,3),0)*VLOOKUP(G12,Hodnoc!$P$1:$Q$9,2,0)</f>
        <v>18</v>
      </c>
      <c r="L12" s="11">
        <f t="shared" si="2"/>
        <v>252.3</v>
      </c>
      <c r="M12">
        <f t="shared" si="1"/>
        <v>6</v>
      </c>
      <c r="P12" t="s">
        <v>156</v>
      </c>
      <c r="Q12">
        <v>5.25</v>
      </c>
    </row>
    <row r="13" spans="1:17" ht="12.75">
      <c r="A13" s="7">
        <v>12</v>
      </c>
      <c r="B13" s="22">
        <v>39187</v>
      </c>
      <c r="C13" s="8" t="s">
        <v>58</v>
      </c>
      <c r="D13" s="8" t="s">
        <v>67</v>
      </c>
      <c r="E13" s="7" t="s">
        <v>60</v>
      </c>
      <c r="F13" s="12">
        <v>6</v>
      </c>
      <c r="G13" s="10" t="s">
        <v>39</v>
      </c>
      <c r="H13" s="10" t="s">
        <v>47</v>
      </c>
      <c r="I13" s="10" t="s">
        <v>9</v>
      </c>
      <c r="J13" s="10" t="str">
        <f t="shared" si="0"/>
        <v>A</v>
      </c>
      <c r="K13" s="11">
        <f ca="1">VLOOKUP(F13,OFFSET(Hodnoc!$A$1:$C$23,0,IF(I13="Hory",0,IF(I13="Ledy",3,IF(I13="Písek",6,IF(I13="Skalky",9,IF(I13="Boulder",12,"chyba")))))),IF(J13="A",2,3),0)*VLOOKUP(G13,Hodnoc!$P$1:$Q$9,2,0)</f>
        <v>27</v>
      </c>
      <c r="L13" s="11">
        <f t="shared" si="2"/>
        <v>279.3</v>
      </c>
      <c r="M13">
        <f t="shared" si="1"/>
        <v>6</v>
      </c>
      <c r="P13" t="s">
        <v>157</v>
      </c>
      <c r="Q13">
        <v>5.75</v>
      </c>
    </row>
    <row r="14" spans="1:17" ht="12.75">
      <c r="A14" s="7">
        <v>13</v>
      </c>
      <c r="B14" s="22">
        <v>39187</v>
      </c>
      <c r="C14" s="8" t="s">
        <v>58</v>
      </c>
      <c r="D14" s="8" t="s">
        <v>67</v>
      </c>
      <c r="E14" s="7" t="s">
        <v>61</v>
      </c>
      <c r="F14" s="12">
        <v>5</v>
      </c>
      <c r="G14" s="10" t="s">
        <v>39</v>
      </c>
      <c r="H14" s="10" t="s">
        <v>47</v>
      </c>
      <c r="I14" s="10" t="s">
        <v>9</v>
      </c>
      <c r="J14" s="10" t="str">
        <f t="shared" si="0"/>
        <v>A</v>
      </c>
      <c r="K14" s="11">
        <f ca="1">VLOOKUP(F14,OFFSET(Hodnoc!$A$1:$C$23,0,IF(I14="Hory",0,IF(I14="Ledy",3,IF(I14="Písek",6,IF(I14="Skalky",9,IF(I14="Boulder",12,"chyba")))))),IF(J14="A",2,3),0)*VLOOKUP(G14,Hodnoc!$P$1:$Q$9,2,0)</f>
        <v>16.5</v>
      </c>
      <c r="L14" s="11">
        <f t="shared" si="2"/>
        <v>295.8</v>
      </c>
      <c r="M14">
        <f t="shared" si="1"/>
        <v>5</v>
      </c>
      <c r="P14">
        <v>6</v>
      </c>
      <c r="Q14">
        <v>6</v>
      </c>
    </row>
    <row r="15" spans="1:17" ht="12.75">
      <c r="A15" s="7">
        <v>14</v>
      </c>
      <c r="B15" s="22">
        <v>39187</v>
      </c>
      <c r="C15" s="8" t="s">
        <v>58</v>
      </c>
      <c r="D15" s="8" t="s">
        <v>66</v>
      </c>
      <c r="E15" s="7" t="s">
        <v>70</v>
      </c>
      <c r="F15" s="9" t="s">
        <v>157</v>
      </c>
      <c r="G15" s="10" t="s">
        <v>39</v>
      </c>
      <c r="H15" s="10" t="s">
        <v>47</v>
      </c>
      <c r="I15" s="10" t="s">
        <v>9</v>
      </c>
      <c r="J15" s="10" t="str">
        <f t="shared" si="0"/>
        <v>A</v>
      </c>
      <c r="K15" s="11">
        <f ca="1">VLOOKUP(F15,OFFSET(Hodnoc!$A$1:$C$23,0,IF(I15="Hory",0,IF(I15="Ledy",3,IF(I15="Písek",6,IF(I15="Skalky",9,IF(I15="Boulder",12,"chyba")))))),IF(J15="A",2,3),0)*VLOOKUP(G15,Hodnoc!$P$1:$Q$9,2,0)</f>
        <v>24</v>
      </c>
      <c r="L15" s="11">
        <f t="shared" si="2"/>
        <v>319.8</v>
      </c>
      <c r="M15">
        <f t="shared" si="1"/>
        <v>5.75</v>
      </c>
      <c r="P15" t="s">
        <v>158</v>
      </c>
      <c r="Q15">
        <v>6.25</v>
      </c>
    </row>
    <row r="16" spans="1:17" ht="12.75">
      <c r="A16" s="7">
        <v>15</v>
      </c>
      <c r="B16" s="22">
        <v>39187</v>
      </c>
      <c r="C16" s="8" t="s">
        <v>58</v>
      </c>
      <c r="D16" s="8" t="s">
        <v>66</v>
      </c>
      <c r="E16" s="7" t="s">
        <v>71</v>
      </c>
      <c r="F16" s="12" t="s">
        <v>156</v>
      </c>
      <c r="G16" s="10" t="s">
        <v>39</v>
      </c>
      <c r="H16" s="10" t="s">
        <v>47</v>
      </c>
      <c r="I16" s="10" t="s">
        <v>9</v>
      </c>
      <c r="J16" s="10" t="str">
        <f t="shared" si="0"/>
        <v>A</v>
      </c>
      <c r="K16" s="11">
        <f ca="1">VLOOKUP(F16,OFFSET(Hodnoc!$A$1:$C$23,0,IF(I16="Hory",0,IF(I16="Ledy",3,IF(I16="Písek",6,IF(I16="Skalky",9,IF(I16="Boulder",12,"chyba")))))),IF(J16="A",2,3),0)*VLOOKUP(G16,Hodnoc!$P$1:$Q$9,2,0)</f>
        <v>19.5</v>
      </c>
      <c r="L16" s="11">
        <f t="shared" si="2"/>
        <v>339.3</v>
      </c>
      <c r="M16">
        <f t="shared" si="1"/>
        <v>5.25</v>
      </c>
      <c r="P16">
        <v>6</v>
      </c>
      <c r="Q16">
        <v>6</v>
      </c>
    </row>
    <row r="17" spans="1:17" ht="12.75">
      <c r="A17" s="7">
        <v>16</v>
      </c>
      <c r="B17" s="22">
        <v>39187</v>
      </c>
      <c r="C17" s="8" t="s">
        <v>58</v>
      </c>
      <c r="D17" s="8" t="s">
        <v>66</v>
      </c>
      <c r="E17" s="7" t="s">
        <v>63</v>
      </c>
      <c r="F17" s="12">
        <v>6</v>
      </c>
      <c r="G17" s="10" t="s">
        <v>85</v>
      </c>
      <c r="H17" s="10" t="s">
        <v>47</v>
      </c>
      <c r="I17" s="10" t="s">
        <v>9</v>
      </c>
      <c r="J17" s="10" t="str">
        <f t="shared" si="0"/>
        <v>A</v>
      </c>
      <c r="K17" s="11">
        <f ca="1">VLOOKUP(F17,OFFSET(Hodnoc!$A$1:$C$23,0,IF(I17="Hory",0,IF(I17="Ledy",3,IF(I17="Písek",6,IF(I17="Skalky",9,IF(I17="Boulder",12,"chyba")))))),IF(J17="A",2,3),0)*VLOOKUP(G17,Hodnoc!$P$1:$Q$9,2,0)</f>
        <v>18</v>
      </c>
      <c r="L17" s="11">
        <f t="shared" si="2"/>
        <v>357.3</v>
      </c>
      <c r="M17">
        <f t="shared" si="1"/>
        <v>6</v>
      </c>
      <c r="P17" t="s">
        <v>158</v>
      </c>
      <c r="Q17">
        <v>6.25</v>
      </c>
    </row>
    <row r="18" spans="1:17" ht="12.75">
      <c r="A18" s="7">
        <v>17</v>
      </c>
      <c r="B18" s="22">
        <v>39187</v>
      </c>
      <c r="C18" s="8" t="s">
        <v>58</v>
      </c>
      <c r="D18" s="8" t="s">
        <v>66</v>
      </c>
      <c r="E18" s="7" t="s">
        <v>62</v>
      </c>
      <c r="F18" s="9" t="s">
        <v>159</v>
      </c>
      <c r="G18" s="10" t="s">
        <v>39</v>
      </c>
      <c r="H18" s="10" t="s">
        <v>47</v>
      </c>
      <c r="I18" s="10" t="s">
        <v>9</v>
      </c>
      <c r="J18" s="10" t="str">
        <f t="shared" si="0"/>
        <v>A</v>
      </c>
      <c r="K18" s="11">
        <f ca="1">VLOOKUP(F18,OFFSET(Hodnoc!$A$1:$C$23,0,IF(I18="Hory",0,IF(I18="Ledy",3,IF(I18="Písek",6,IF(I18="Skalky",9,IF(I18="Boulder",12,"chyba")))))),IF(J18="A",2,3),0)*VLOOKUP(G18,Hodnoc!$P$1:$Q$9,2,0)</f>
        <v>37.5</v>
      </c>
      <c r="L18" s="11">
        <f t="shared" si="2"/>
        <v>394.8</v>
      </c>
      <c r="M18">
        <f t="shared" si="1"/>
        <v>6.75</v>
      </c>
      <c r="P18" t="s">
        <v>159</v>
      </c>
      <c r="Q18">
        <v>6.75</v>
      </c>
    </row>
    <row r="19" spans="1:17" ht="12.75">
      <c r="A19" s="7">
        <v>18</v>
      </c>
      <c r="B19" s="22">
        <v>39187</v>
      </c>
      <c r="C19" s="8" t="s">
        <v>58</v>
      </c>
      <c r="D19" s="8" t="s">
        <v>66</v>
      </c>
      <c r="E19" s="7" t="s">
        <v>72</v>
      </c>
      <c r="F19" s="9" t="s">
        <v>156</v>
      </c>
      <c r="G19" s="10" t="s">
        <v>39</v>
      </c>
      <c r="H19" s="10" t="s">
        <v>47</v>
      </c>
      <c r="I19" s="10" t="s">
        <v>9</v>
      </c>
      <c r="J19" s="10" t="str">
        <f t="shared" si="0"/>
        <v>A</v>
      </c>
      <c r="K19" s="11">
        <f ca="1">VLOOKUP(F19,OFFSET(Hodnoc!$A$1:$C$23,0,IF(I19="Hory",0,IF(I19="Ledy",3,IF(I19="Písek",6,IF(I19="Skalky",9,IF(I19="Boulder",12,"chyba")))))),IF(J19="A",2,3),0)*VLOOKUP(G19,Hodnoc!$P$1:$Q$9,2,0)</f>
        <v>19.5</v>
      </c>
      <c r="L19" s="11">
        <f t="shared" si="2"/>
        <v>414.3</v>
      </c>
      <c r="M19">
        <f t="shared" si="1"/>
        <v>5.25</v>
      </c>
      <c r="P19">
        <v>7</v>
      </c>
      <c r="Q19">
        <v>7</v>
      </c>
    </row>
    <row r="20" spans="1:17" ht="12.75">
      <c r="A20" s="7">
        <v>19</v>
      </c>
      <c r="B20" s="22">
        <v>39187</v>
      </c>
      <c r="C20" s="8" t="s">
        <v>58</v>
      </c>
      <c r="D20" s="8" t="s">
        <v>74</v>
      </c>
      <c r="E20" s="7" t="s">
        <v>73</v>
      </c>
      <c r="F20" s="9" t="s">
        <v>156</v>
      </c>
      <c r="G20" s="10" t="s">
        <v>5</v>
      </c>
      <c r="H20" s="10" t="s">
        <v>47</v>
      </c>
      <c r="I20" s="10" t="s">
        <v>9</v>
      </c>
      <c r="J20" s="10" t="str">
        <f t="shared" si="0"/>
        <v>B</v>
      </c>
      <c r="K20" s="11">
        <f ca="1">VLOOKUP(F20,OFFSET(Hodnoc!$A$1:$C$23,0,IF(I20="Hory",0,IF(I20="Ledy",3,IF(I20="Písek",6,IF(I20="Skalky",9,IF(I20="Boulder",12,"chyba")))))),IF(J20="A",2,3),0)*VLOOKUP(G20,Hodnoc!$P$1:$Q$9,2,0)</f>
        <v>7.800000000000001</v>
      </c>
      <c r="L20" s="11">
        <f t="shared" si="2"/>
        <v>422.1</v>
      </c>
      <c r="M20">
        <f t="shared" si="1"/>
        <v>5.25</v>
      </c>
      <c r="P20" t="s">
        <v>147</v>
      </c>
      <c r="Q20">
        <v>7.25</v>
      </c>
    </row>
    <row r="21" spans="1:17" ht="12.75">
      <c r="A21" s="7">
        <v>20</v>
      </c>
      <c r="B21" s="22">
        <v>39187</v>
      </c>
      <c r="C21" s="8" t="s">
        <v>58</v>
      </c>
      <c r="D21" s="8" t="s">
        <v>68</v>
      </c>
      <c r="E21" s="7" t="s">
        <v>77</v>
      </c>
      <c r="F21" s="9" t="s">
        <v>156</v>
      </c>
      <c r="G21" s="10" t="s">
        <v>5</v>
      </c>
      <c r="H21" s="10" t="s">
        <v>47</v>
      </c>
      <c r="I21" s="10" t="s">
        <v>9</v>
      </c>
      <c r="J21" s="10" t="str">
        <f t="shared" si="0"/>
        <v>B</v>
      </c>
      <c r="K21" s="11">
        <f ca="1">VLOOKUP(F21,OFFSET(Hodnoc!$A$1:$C$23,0,IF(I21="Hory",0,IF(I21="Ledy",3,IF(I21="Písek",6,IF(I21="Skalky",9,IF(I21="Boulder",12,"chyba")))))),IF(J21="A",2,3),0)*VLOOKUP(G21,Hodnoc!$P$1:$Q$9,2,0)</f>
        <v>7.800000000000001</v>
      </c>
      <c r="L21" s="11">
        <f t="shared" si="2"/>
        <v>429.90000000000003</v>
      </c>
      <c r="M21">
        <f t="shared" si="1"/>
        <v>5.25</v>
      </c>
      <c r="P21" t="s">
        <v>146</v>
      </c>
      <c r="Q21">
        <v>7.75</v>
      </c>
    </row>
    <row r="22" spans="1:17" ht="12.75">
      <c r="A22" s="7">
        <v>21</v>
      </c>
      <c r="B22" s="22">
        <v>39187</v>
      </c>
      <c r="C22" s="8" t="s">
        <v>58</v>
      </c>
      <c r="D22" s="8" t="s">
        <v>68</v>
      </c>
      <c r="E22" s="7" t="s">
        <v>81</v>
      </c>
      <c r="F22" s="12">
        <v>1</v>
      </c>
      <c r="G22" s="10" t="s">
        <v>5</v>
      </c>
      <c r="H22" s="10" t="s">
        <v>47</v>
      </c>
      <c r="I22" s="10" t="s">
        <v>9</v>
      </c>
      <c r="J22" s="10" t="str">
        <f t="shared" si="0"/>
        <v>B</v>
      </c>
      <c r="K22" s="11">
        <v>0</v>
      </c>
      <c r="L22" s="11">
        <f t="shared" si="2"/>
        <v>429.90000000000003</v>
      </c>
      <c r="M22">
        <f t="shared" si="1"/>
        <v>1</v>
      </c>
      <c r="P22">
        <v>8</v>
      </c>
      <c r="Q22">
        <v>8</v>
      </c>
    </row>
    <row r="23" spans="1:17" ht="12.75">
      <c r="A23" s="7">
        <v>22</v>
      </c>
      <c r="B23" s="22">
        <v>39187</v>
      </c>
      <c r="C23" s="8" t="s">
        <v>58</v>
      </c>
      <c r="D23" s="8" t="s">
        <v>69</v>
      </c>
      <c r="E23" s="7" t="s">
        <v>76</v>
      </c>
      <c r="F23" s="12">
        <v>4</v>
      </c>
      <c r="G23" s="10" t="s">
        <v>5</v>
      </c>
      <c r="H23" s="10" t="s">
        <v>47</v>
      </c>
      <c r="I23" s="10" t="s">
        <v>9</v>
      </c>
      <c r="J23" s="10" t="str">
        <f t="shared" si="0"/>
        <v>B</v>
      </c>
      <c r="K23" s="11">
        <f ca="1">VLOOKUP(F23,OFFSET(Hodnoc!$A$1:$C$23,0,IF(I23="Hory",0,IF(I23="Ledy",3,IF(I23="Písek",6,IF(I23="Skalky",9,IF(I23="Boulder",12,"chyba")))))),IF(J23="A",2,3),0)*VLOOKUP(G23,Hodnoc!$P$1:$Q$9,2,0)</f>
        <v>3.9000000000000004</v>
      </c>
      <c r="L23" s="11">
        <f t="shared" si="2"/>
        <v>433.8</v>
      </c>
      <c r="M23">
        <f t="shared" si="1"/>
        <v>4</v>
      </c>
      <c r="P23" t="s">
        <v>149</v>
      </c>
      <c r="Q23">
        <v>8.25</v>
      </c>
    </row>
    <row r="24" spans="1:17" ht="12.75">
      <c r="A24" s="7">
        <v>23</v>
      </c>
      <c r="B24" s="8">
        <v>39193</v>
      </c>
      <c r="C24" s="8" t="s">
        <v>58</v>
      </c>
      <c r="D24" s="8"/>
      <c r="E24" s="7" t="s">
        <v>204</v>
      </c>
      <c r="F24" s="12">
        <v>6</v>
      </c>
      <c r="G24" s="10" t="s">
        <v>39</v>
      </c>
      <c r="H24" s="10" t="s">
        <v>47</v>
      </c>
      <c r="I24" s="10" t="s">
        <v>9</v>
      </c>
      <c r="J24" s="10" t="str">
        <f t="shared" si="0"/>
        <v>A</v>
      </c>
      <c r="K24" s="11">
        <f ca="1">VLOOKUP(F24,OFFSET(Hodnoc!$A$1:$C$23,0,IF(I24="Hory",0,IF(I24="Ledy",3,IF(I24="Písek",6,IF(I24="Skalky",9,IF(I24="Boulder",12,"chyba")))))),IF(J24="A",2,3),0)*VLOOKUP(G24,Hodnoc!$P$1:$Q$9,2,0)</f>
        <v>27</v>
      </c>
      <c r="L24" s="11">
        <f t="shared" si="2"/>
        <v>460.8</v>
      </c>
      <c r="M24">
        <f t="shared" si="1"/>
        <v>6</v>
      </c>
      <c r="P24" t="s">
        <v>150</v>
      </c>
      <c r="Q24">
        <v>8.75</v>
      </c>
    </row>
    <row r="25" spans="1:17" ht="12.75">
      <c r="A25" s="7">
        <v>24</v>
      </c>
      <c r="B25" s="8">
        <v>39193</v>
      </c>
      <c r="C25" s="8" t="s">
        <v>58</v>
      </c>
      <c r="D25" s="8"/>
      <c r="E25" s="7" t="s">
        <v>203</v>
      </c>
      <c r="F25" s="12" t="s">
        <v>124</v>
      </c>
      <c r="G25" s="10" t="s">
        <v>5</v>
      </c>
      <c r="H25" s="10" t="s">
        <v>47</v>
      </c>
      <c r="I25" s="10" t="s">
        <v>9</v>
      </c>
      <c r="J25" s="10" t="str">
        <f t="shared" si="0"/>
        <v>B</v>
      </c>
      <c r="K25" s="11">
        <f ca="1">VLOOKUP(F25,OFFSET(Hodnoc!$A$1:$C$23,0,IF(I25="Hory",0,IF(I25="Ledy",3,IF(I25="Písek",6,IF(I25="Skalky",9,IF(I25="Boulder",12,"chyba")))))),IF(J25="A",2,3),0)*VLOOKUP(G25,Hodnoc!$P$1:$Q$9,2,0)</f>
        <v>5.2</v>
      </c>
      <c r="L25" s="11">
        <f t="shared" si="2"/>
        <v>466</v>
      </c>
      <c r="M25">
        <f t="shared" si="1"/>
        <v>4.25</v>
      </c>
      <c r="P25">
        <v>9</v>
      </c>
      <c r="Q25">
        <v>9</v>
      </c>
    </row>
    <row r="26" spans="1:17" ht="12.75">
      <c r="A26" s="7">
        <v>25</v>
      </c>
      <c r="B26" s="8">
        <v>39193</v>
      </c>
      <c r="C26" s="8" t="s">
        <v>58</v>
      </c>
      <c r="D26" s="8"/>
      <c r="E26" s="7" t="s">
        <v>217</v>
      </c>
      <c r="F26" s="12" t="s">
        <v>153</v>
      </c>
      <c r="G26" s="10" t="s">
        <v>5</v>
      </c>
      <c r="H26" s="10" t="s">
        <v>47</v>
      </c>
      <c r="I26" s="10" t="s">
        <v>9</v>
      </c>
      <c r="J26" s="10" t="str">
        <f t="shared" si="0"/>
        <v>B</v>
      </c>
      <c r="K26" s="11">
        <f ca="1">VLOOKUP(F26,OFFSET(Hodnoc!$A$1:$C$23,0,IF(I26="Hory",0,IF(I26="Ledy",3,IF(I26="Písek",6,IF(I26="Skalky",9,IF(I26="Boulder",12,"chyba")))))),IF(J26="A",2,3),0)*VLOOKUP(G26,Hodnoc!$P$1:$Q$9,2,0)</f>
        <v>2.6</v>
      </c>
      <c r="L26" s="11">
        <f t="shared" si="2"/>
        <v>468.6</v>
      </c>
      <c r="M26">
        <f t="shared" si="1"/>
        <v>3.25</v>
      </c>
      <c r="P26" t="s">
        <v>1018</v>
      </c>
      <c r="Q26">
        <v>9.25</v>
      </c>
    </row>
    <row r="27" spans="1:13" ht="12.75">
      <c r="A27" s="7">
        <v>26</v>
      </c>
      <c r="B27" s="8">
        <v>39193</v>
      </c>
      <c r="C27" s="8" t="s">
        <v>58</v>
      </c>
      <c r="D27" s="8"/>
      <c r="E27" s="7" t="s">
        <v>200</v>
      </c>
      <c r="F27" s="12">
        <v>3</v>
      </c>
      <c r="G27" s="10" t="s">
        <v>5</v>
      </c>
      <c r="H27" s="10" t="s">
        <v>47</v>
      </c>
      <c r="I27" s="10" t="s">
        <v>9</v>
      </c>
      <c r="J27" s="10" t="str">
        <f t="shared" si="0"/>
        <v>B</v>
      </c>
      <c r="K27" s="11">
        <f ca="1">VLOOKUP(F27,OFFSET(Hodnoc!$A$1:$C$23,0,IF(I27="Hory",0,IF(I27="Ledy",3,IF(I27="Písek",6,IF(I27="Skalky",9,IF(I27="Boulder",12,"chyba")))))),IF(J27="A",2,3),0)*VLOOKUP(G27,Hodnoc!$P$1:$Q$9,2,0)</f>
        <v>1.3</v>
      </c>
      <c r="L27" s="11">
        <f t="shared" si="2"/>
        <v>469.90000000000003</v>
      </c>
      <c r="M27">
        <f t="shared" si="1"/>
        <v>3</v>
      </c>
    </row>
    <row r="28" spans="1:13" ht="12.75">
      <c r="A28" s="7">
        <v>27</v>
      </c>
      <c r="B28" s="8">
        <v>39193</v>
      </c>
      <c r="C28" s="8" t="s">
        <v>58</v>
      </c>
      <c r="D28" s="8"/>
      <c r="E28" s="7" t="s">
        <v>199</v>
      </c>
      <c r="F28" s="12">
        <v>6</v>
      </c>
      <c r="G28" s="10" t="s">
        <v>38</v>
      </c>
      <c r="H28" s="10" t="s">
        <v>47</v>
      </c>
      <c r="I28" s="10" t="s">
        <v>9</v>
      </c>
      <c r="J28" s="10" t="str">
        <f t="shared" si="0"/>
        <v>A</v>
      </c>
      <c r="K28" s="11">
        <f ca="1">VLOOKUP(F28,OFFSET(Hodnoc!$A$1:$C$23,0,IF(I28="Hory",0,IF(I28="Ledy",3,IF(I28="Písek",6,IF(I28="Skalky",9,IF(I28="Boulder",12,"chyba")))))),IF(J28="A",2,3),0)*VLOOKUP(G28,Hodnoc!$P$1:$Q$9,2,0)</f>
        <v>27</v>
      </c>
      <c r="L28" s="11">
        <f t="shared" si="2"/>
        <v>496.90000000000003</v>
      </c>
      <c r="M28">
        <f t="shared" si="1"/>
        <v>6</v>
      </c>
    </row>
    <row r="29" spans="1:13" ht="12.75">
      <c r="A29" s="7">
        <v>28</v>
      </c>
      <c r="B29" s="8">
        <v>39193</v>
      </c>
      <c r="C29" s="8" t="s">
        <v>58</v>
      </c>
      <c r="D29" s="8"/>
      <c r="E29" s="7" t="s">
        <v>196</v>
      </c>
      <c r="F29" s="12">
        <v>4</v>
      </c>
      <c r="G29" s="10" t="s">
        <v>5</v>
      </c>
      <c r="H29" s="10" t="s">
        <v>47</v>
      </c>
      <c r="I29" s="10" t="s">
        <v>9</v>
      </c>
      <c r="J29" s="10" t="str">
        <f t="shared" si="0"/>
        <v>B</v>
      </c>
      <c r="K29" s="11">
        <f ca="1">VLOOKUP(F29,OFFSET(Hodnoc!$A$1:$C$23,0,IF(I29="Hory",0,IF(I29="Ledy",3,IF(I29="Písek",6,IF(I29="Skalky",9,IF(I29="Boulder",12,"chyba")))))),IF(J29="A",2,3),0)*VLOOKUP(G29,Hodnoc!$P$1:$Q$9,2,0)</f>
        <v>3.9000000000000004</v>
      </c>
      <c r="L29" s="11">
        <f t="shared" si="2"/>
        <v>500.8</v>
      </c>
      <c r="M29">
        <f t="shared" si="1"/>
        <v>4</v>
      </c>
    </row>
    <row r="30" spans="1:13" ht="12.75">
      <c r="A30" s="7">
        <v>29</v>
      </c>
      <c r="B30" s="8">
        <v>39193</v>
      </c>
      <c r="C30" s="8" t="s">
        <v>58</v>
      </c>
      <c r="D30" s="8"/>
      <c r="E30" s="7" t="s">
        <v>197</v>
      </c>
      <c r="F30" s="12" t="s">
        <v>153</v>
      </c>
      <c r="G30" s="10" t="s">
        <v>39</v>
      </c>
      <c r="H30" s="10" t="s">
        <v>47</v>
      </c>
      <c r="I30" s="10" t="s">
        <v>9</v>
      </c>
      <c r="J30" s="10" t="str">
        <f t="shared" si="0"/>
        <v>A</v>
      </c>
      <c r="K30" s="11">
        <f ca="1">VLOOKUP(F30,OFFSET(Hodnoc!$A$1:$C$23,0,IF(I30="Hory",0,IF(I30="Ledy",3,IF(I30="Písek",6,IF(I30="Skalky",9,IF(I30="Boulder",12,"chyba")))))),IF(J30="A",2,3),0)*VLOOKUP(G30,Hodnoc!$P$1:$Q$9,2,0)</f>
        <v>6</v>
      </c>
      <c r="L30" s="11">
        <f t="shared" si="2"/>
        <v>506.8</v>
      </c>
      <c r="M30">
        <f t="shared" si="1"/>
        <v>3.25</v>
      </c>
    </row>
    <row r="31" spans="1:13" ht="12.75">
      <c r="A31" s="7">
        <v>30</v>
      </c>
      <c r="B31" s="8">
        <v>39193</v>
      </c>
      <c r="C31" s="8" t="s">
        <v>58</v>
      </c>
      <c r="D31" s="8"/>
      <c r="E31" s="7" t="s">
        <v>198</v>
      </c>
      <c r="F31" s="12" t="s">
        <v>156</v>
      </c>
      <c r="G31" s="10" t="s">
        <v>39</v>
      </c>
      <c r="H31" s="10" t="s">
        <v>47</v>
      </c>
      <c r="I31" s="10" t="s">
        <v>9</v>
      </c>
      <c r="J31" s="10" t="str">
        <f t="shared" si="0"/>
        <v>A</v>
      </c>
      <c r="K31" s="11">
        <f ca="1">VLOOKUP(F31,OFFSET(Hodnoc!$A$1:$C$23,0,IF(I31="Hory",0,IF(I31="Ledy",3,IF(I31="Písek",6,IF(I31="Skalky",9,IF(I31="Boulder",12,"chyba")))))),IF(J31="A",2,3),0)*VLOOKUP(G31,Hodnoc!$P$1:$Q$9,2,0)</f>
        <v>19.5</v>
      </c>
      <c r="L31" s="11">
        <f t="shared" si="2"/>
        <v>526.3</v>
      </c>
      <c r="M31">
        <f t="shared" si="1"/>
        <v>5.25</v>
      </c>
    </row>
    <row r="32" spans="1:13" ht="12.75">
      <c r="A32" s="7">
        <v>31</v>
      </c>
      <c r="B32" s="8">
        <v>39193</v>
      </c>
      <c r="C32" s="8" t="s">
        <v>58</v>
      </c>
      <c r="D32" s="8"/>
      <c r="E32" s="7" t="s">
        <v>195</v>
      </c>
      <c r="F32" s="12">
        <v>5</v>
      </c>
      <c r="G32" s="10" t="s">
        <v>38</v>
      </c>
      <c r="H32" s="10" t="s">
        <v>47</v>
      </c>
      <c r="I32" s="10" t="s">
        <v>9</v>
      </c>
      <c r="J32" s="10" t="str">
        <f t="shared" si="0"/>
        <v>A</v>
      </c>
      <c r="K32" s="11">
        <f ca="1">VLOOKUP(F32,OFFSET(Hodnoc!$A$1:$C$23,0,IF(I32="Hory",0,IF(I32="Ledy",3,IF(I32="Písek",6,IF(I32="Skalky",9,IF(I32="Boulder",12,"chyba")))))),IF(J32="A",2,3),0)*VLOOKUP(G32,Hodnoc!$P$1:$Q$9,2,0)</f>
        <v>16.5</v>
      </c>
      <c r="L32" s="11">
        <f t="shared" si="2"/>
        <v>542.8</v>
      </c>
      <c r="M32">
        <f t="shared" si="1"/>
        <v>5</v>
      </c>
    </row>
    <row r="33" spans="1:13" ht="12.75">
      <c r="A33" s="7">
        <v>32</v>
      </c>
      <c r="B33" s="8">
        <v>39193</v>
      </c>
      <c r="C33" s="8" t="s">
        <v>58</v>
      </c>
      <c r="D33" s="8"/>
      <c r="E33" s="7" t="s">
        <v>194</v>
      </c>
      <c r="F33" s="12">
        <v>3</v>
      </c>
      <c r="G33" s="10" t="s">
        <v>5</v>
      </c>
      <c r="H33" s="10" t="s">
        <v>47</v>
      </c>
      <c r="I33" s="10" t="s">
        <v>9</v>
      </c>
      <c r="J33" s="10" t="str">
        <f t="shared" si="0"/>
        <v>B</v>
      </c>
      <c r="K33" s="11">
        <f ca="1">VLOOKUP(F33,OFFSET(Hodnoc!$A$1:$C$23,0,IF(I33="Hory",0,IF(I33="Ledy",3,IF(I33="Písek",6,IF(I33="Skalky",9,IF(I33="Boulder",12,"chyba")))))),IF(J33="A",2,3),0)*VLOOKUP(G33,Hodnoc!$P$1:$Q$9,2,0)</f>
        <v>1.3</v>
      </c>
      <c r="L33" s="11">
        <f t="shared" si="2"/>
        <v>544.0999999999999</v>
      </c>
      <c r="M33">
        <f t="shared" si="1"/>
        <v>3</v>
      </c>
    </row>
    <row r="34" spans="1:13" ht="12.75">
      <c r="A34" s="7">
        <v>33</v>
      </c>
      <c r="B34" s="8">
        <v>39193</v>
      </c>
      <c r="C34" s="8" t="s">
        <v>58</v>
      </c>
      <c r="D34" s="8"/>
      <c r="E34" s="7" t="s">
        <v>191</v>
      </c>
      <c r="F34" s="12">
        <v>3</v>
      </c>
      <c r="G34" s="10" t="s">
        <v>5</v>
      </c>
      <c r="H34" s="10" t="s">
        <v>47</v>
      </c>
      <c r="I34" s="10" t="s">
        <v>9</v>
      </c>
      <c r="J34" s="10" t="str">
        <f aca="true" t="shared" si="3" ref="J34:J65">IF(OR(G34="TR",G34="TRO"),"B","A")</f>
        <v>B</v>
      </c>
      <c r="K34" s="11">
        <f ca="1">VLOOKUP(F34,OFFSET(Hodnoc!$A$1:$C$23,0,IF(I34="Hory",0,IF(I34="Ledy",3,IF(I34="Písek",6,IF(I34="Skalky",9,IF(I34="Boulder",12,"chyba")))))),IF(J34="A",2,3),0)*VLOOKUP(G34,Hodnoc!$P$1:$Q$9,2,0)</f>
        <v>1.3</v>
      </c>
      <c r="L34" s="11">
        <f t="shared" si="2"/>
        <v>545.3999999999999</v>
      </c>
      <c r="M34">
        <f t="shared" si="1"/>
        <v>3</v>
      </c>
    </row>
    <row r="35" spans="1:13" ht="12.75">
      <c r="A35" s="7">
        <v>34</v>
      </c>
      <c r="B35" s="8">
        <v>39193</v>
      </c>
      <c r="C35" s="8" t="s">
        <v>58</v>
      </c>
      <c r="D35" s="8"/>
      <c r="E35" s="7" t="s">
        <v>192</v>
      </c>
      <c r="F35" s="12" t="s">
        <v>154</v>
      </c>
      <c r="G35" s="10" t="s">
        <v>5</v>
      </c>
      <c r="H35" s="10" t="s">
        <v>47</v>
      </c>
      <c r="I35" s="10" t="s">
        <v>9</v>
      </c>
      <c r="J35" s="10" t="str">
        <f t="shared" si="3"/>
        <v>B</v>
      </c>
      <c r="K35" s="11">
        <f ca="1">VLOOKUP(F35,OFFSET(Hodnoc!$A$1:$C$23,0,IF(I35="Hory",0,IF(I35="Ledy",3,IF(I35="Písek",6,IF(I35="Skalky",9,IF(I35="Boulder",12,"chyba")))))),IF(J35="A",2,3),0)*VLOOKUP(G35,Hodnoc!$P$1:$Q$9,2,0)</f>
        <v>2.6</v>
      </c>
      <c r="L35" s="11">
        <f t="shared" si="2"/>
        <v>547.9999999999999</v>
      </c>
      <c r="M35">
        <f t="shared" si="1"/>
        <v>3.75</v>
      </c>
    </row>
    <row r="36" spans="1:13" ht="12.75">
      <c r="A36" s="7">
        <v>35</v>
      </c>
      <c r="B36" s="8">
        <v>39193</v>
      </c>
      <c r="C36" s="8" t="s">
        <v>58</v>
      </c>
      <c r="D36" s="8"/>
      <c r="E36" s="7" t="s">
        <v>193</v>
      </c>
      <c r="F36" s="12" t="s">
        <v>157</v>
      </c>
      <c r="G36" s="10" t="s">
        <v>39</v>
      </c>
      <c r="H36" s="10" t="s">
        <v>47</v>
      </c>
      <c r="I36" s="10" t="s">
        <v>9</v>
      </c>
      <c r="J36" s="10" t="str">
        <f t="shared" si="3"/>
        <v>A</v>
      </c>
      <c r="K36" s="11">
        <f ca="1">VLOOKUP(F36,OFFSET(Hodnoc!$A$1:$C$23,0,IF(I36="Hory",0,IF(I36="Ledy",3,IF(I36="Písek",6,IF(I36="Skalky",9,IF(I36="Boulder",12,"chyba")))))),IF(J36="A",2,3),0)*VLOOKUP(G36,Hodnoc!$P$1:$Q$9,2,0)</f>
        <v>24</v>
      </c>
      <c r="L36" s="11">
        <f t="shared" si="2"/>
        <v>571.9999999999999</v>
      </c>
      <c r="M36">
        <f t="shared" si="1"/>
        <v>5.75</v>
      </c>
    </row>
    <row r="37" spans="1:13" ht="12.75">
      <c r="A37" s="7">
        <v>36</v>
      </c>
      <c r="B37" s="8">
        <v>39193</v>
      </c>
      <c r="C37" s="8" t="s">
        <v>58</v>
      </c>
      <c r="D37" s="8"/>
      <c r="E37" s="7" t="s">
        <v>179</v>
      </c>
      <c r="F37" s="12">
        <v>3</v>
      </c>
      <c r="G37" s="10" t="s">
        <v>5</v>
      </c>
      <c r="H37" s="10" t="s">
        <v>47</v>
      </c>
      <c r="I37" s="10" t="s">
        <v>9</v>
      </c>
      <c r="J37" s="10" t="str">
        <f t="shared" si="3"/>
        <v>B</v>
      </c>
      <c r="K37" s="11">
        <f ca="1">VLOOKUP(F37,OFFSET(Hodnoc!$A$1:$C$23,0,IF(I37="Hory",0,IF(I37="Ledy",3,IF(I37="Písek",6,IF(I37="Skalky",9,IF(I37="Boulder",12,"chyba")))))),IF(J37="A",2,3),0)*VLOOKUP(G37,Hodnoc!$P$1:$Q$9,2,0)</f>
        <v>1.3</v>
      </c>
      <c r="L37" s="11">
        <f t="shared" si="2"/>
        <v>573.2999999999998</v>
      </c>
      <c r="M37">
        <f t="shared" si="1"/>
        <v>3</v>
      </c>
    </row>
    <row r="38" spans="1:13" ht="12.75">
      <c r="A38" s="7">
        <v>37</v>
      </c>
      <c r="B38" s="8">
        <v>39193</v>
      </c>
      <c r="C38" s="8" t="s">
        <v>58</v>
      </c>
      <c r="D38" s="8"/>
      <c r="E38" s="7" t="s">
        <v>78</v>
      </c>
      <c r="F38" s="12" t="s">
        <v>124</v>
      </c>
      <c r="G38" s="10" t="s">
        <v>5</v>
      </c>
      <c r="H38" s="10" t="s">
        <v>47</v>
      </c>
      <c r="I38" s="10" t="s">
        <v>9</v>
      </c>
      <c r="J38" s="10" t="str">
        <f t="shared" si="3"/>
        <v>B</v>
      </c>
      <c r="K38" s="11">
        <f ca="1">VLOOKUP(F38,OFFSET(Hodnoc!$A$1:$C$23,0,IF(I38="Hory",0,IF(I38="Ledy",3,IF(I38="Písek",6,IF(I38="Skalky",9,IF(I38="Boulder",12,"chyba")))))),IF(J38="A",2,3),0)*VLOOKUP(G38,Hodnoc!$P$1:$Q$9,2,0)</f>
        <v>5.2</v>
      </c>
      <c r="L38" s="11">
        <f t="shared" si="2"/>
        <v>578.4999999999999</v>
      </c>
      <c r="M38">
        <f t="shared" si="1"/>
        <v>4.25</v>
      </c>
    </row>
    <row r="39" spans="1:13" ht="12.75">
      <c r="A39" s="7">
        <v>38</v>
      </c>
      <c r="B39" s="8">
        <v>39193</v>
      </c>
      <c r="C39" s="8" t="s">
        <v>58</v>
      </c>
      <c r="D39" s="8"/>
      <c r="E39" s="7" t="s">
        <v>80</v>
      </c>
      <c r="F39" s="12" t="s">
        <v>154</v>
      </c>
      <c r="G39" s="10" t="s">
        <v>5</v>
      </c>
      <c r="H39" s="10" t="s">
        <v>47</v>
      </c>
      <c r="I39" s="10" t="s">
        <v>9</v>
      </c>
      <c r="J39" s="10" t="str">
        <f t="shared" si="3"/>
        <v>B</v>
      </c>
      <c r="K39" s="11">
        <f ca="1">VLOOKUP(F39,OFFSET(Hodnoc!$A$1:$C$23,0,IF(I39="Hory",0,IF(I39="Ledy",3,IF(I39="Písek",6,IF(I39="Skalky",9,IF(I39="Boulder",12,"chyba")))))),IF(J39="A",2,3),0)*VLOOKUP(G39,Hodnoc!$P$1:$Q$9,2,0)</f>
        <v>2.6</v>
      </c>
      <c r="L39" s="11">
        <f t="shared" si="2"/>
        <v>581.0999999999999</v>
      </c>
      <c r="M39">
        <f t="shared" si="1"/>
        <v>3.75</v>
      </c>
    </row>
    <row r="40" spans="1:13" ht="12.75">
      <c r="A40" s="7">
        <v>39</v>
      </c>
      <c r="B40" s="8">
        <v>39193</v>
      </c>
      <c r="C40" s="8" t="s">
        <v>58</v>
      </c>
      <c r="D40" s="8"/>
      <c r="E40" s="7" t="s">
        <v>190</v>
      </c>
      <c r="F40" s="12">
        <v>4</v>
      </c>
      <c r="G40" s="10" t="s">
        <v>39</v>
      </c>
      <c r="H40" s="10" t="s">
        <v>47</v>
      </c>
      <c r="I40" s="10" t="s">
        <v>9</v>
      </c>
      <c r="J40" s="10" t="str">
        <f t="shared" si="3"/>
        <v>A</v>
      </c>
      <c r="K40" s="11">
        <f ca="1">VLOOKUP(F40,OFFSET(Hodnoc!$A$1:$C$23,0,IF(I40="Hory",0,IF(I40="Ledy",3,IF(I40="Písek",6,IF(I40="Skalky",9,IF(I40="Boulder",12,"chyba")))))),IF(J40="A",2,3),0)*VLOOKUP(G40,Hodnoc!$P$1:$Q$9,2,0)</f>
        <v>9</v>
      </c>
      <c r="L40" s="11">
        <f t="shared" si="2"/>
        <v>590.0999999999999</v>
      </c>
      <c r="M40">
        <f t="shared" si="1"/>
        <v>4</v>
      </c>
    </row>
    <row r="41" spans="1:13" ht="12.75">
      <c r="A41" s="7">
        <v>40</v>
      </c>
      <c r="B41" s="8">
        <v>39193</v>
      </c>
      <c r="C41" s="8" t="s">
        <v>58</v>
      </c>
      <c r="D41" s="8"/>
      <c r="E41" s="7" t="s">
        <v>72</v>
      </c>
      <c r="F41" s="12" t="s">
        <v>156</v>
      </c>
      <c r="G41" s="10" t="s">
        <v>39</v>
      </c>
      <c r="H41" s="10" t="s">
        <v>47</v>
      </c>
      <c r="I41" s="10" t="s">
        <v>9</v>
      </c>
      <c r="J41" s="10" t="str">
        <f t="shared" si="3"/>
        <v>A</v>
      </c>
      <c r="K41" s="11">
        <f ca="1">VLOOKUP(F41,OFFSET(Hodnoc!$A$1:$C$23,0,IF(I41="Hory",0,IF(I41="Ledy",3,IF(I41="Písek",6,IF(I41="Skalky",9,IF(I41="Boulder",12,"chyba")))))),IF(J41="A",2,3),0)*VLOOKUP(G41,Hodnoc!$P$1:$Q$9,2,0)</f>
        <v>19.5</v>
      </c>
      <c r="L41" s="11">
        <f t="shared" si="2"/>
        <v>609.5999999999999</v>
      </c>
      <c r="M41">
        <f t="shared" si="1"/>
        <v>5.25</v>
      </c>
    </row>
    <row r="42" spans="1:13" ht="12.75">
      <c r="A42" s="7">
        <v>41</v>
      </c>
      <c r="B42" s="8">
        <v>39193</v>
      </c>
      <c r="C42" s="8" t="s">
        <v>58</v>
      </c>
      <c r="D42" s="8"/>
      <c r="E42" s="7" t="s">
        <v>187</v>
      </c>
      <c r="F42" s="12" t="s">
        <v>159</v>
      </c>
      <c r="G42" s="10" t="s">
        <v>85</v>
      </c>
      <c r="H42" s="10" t="s">
        <v>47</v>
      </c>
      <c r="I42" s="10" t="s">
        <v>9</v>
      </c>
      <c r="J42" s="10" t="str">
        <f t="shared" si="3"/>
        <v>A</v>
      </c>
      <c r="K42" s="11">
        <f ca="1">VLOOKUP(F42,OFFSET(Hodnoc!$A$1:$C$23,0,IF(I42="Hory",0,IF(I42="Ledy",3,IF(I42="Písek",6,IF(I42="Skalky",9,IF(I42="Boulder",12,"chyba")))))),IF(J42="A",2,3),0)*VLOOKUP(G42,Hodnoc!$P$1:$Q$9,2,0)</f>
        <v>25</v>
      </c>
      <c r="L42" s="11">
        <f t="shared" si="2"/>
        <v>634.5999999999999</v>
      </c>
      <c r="M42">
        <f t="shared" si="1"/>
        <v>6.75</v>
      </c>
    </row>
    <row r="43" spans="1:13" ht="12.75">
      <c r="A43" s="7">
        <v>42</v>
      </c>
      <c r="B43" s="8">
        <v>39193</v>
      </c>
      <c r="C43" s="8" t="s">
        <v>58</v>
      </c>
      <c r="D43" s="8"/>
      <c r="E43" s="7" t="s">
        <v>63</v>
      </c>
      <c r="F43" s="12">
        <v>6</v>
      </c>
      <c r="G43" s="10" t="s">
        <v>39</v>
      </c>
      <c r="H43" s="10" t="s">
        <v>47</v>
      </c>
      <c r="I43" s="10" t="s">
        <v>9</v>
      </c>
      <c r="J43" s="10" t="str">
        <f t="shared" si="3"/>
        <v>A</v>
      </c>
      <c r="K43" s="11">
        <f ca="1">VLOOKUP(F43,OFFSET(Hodnoc!$A$1:$C$23,0,IF(I43="Hory",0,IF(I43="Ledy",3,IF(I43="Písek",6,IF(I43="Skalky",9,IF(I43="Boulder",12,"chyba")))))),IF(J43="A",2,3),0)*VLOOKUP(G43,Hodnoc!$P$1:$Q$9,2,0)</f>
        <v>27</v>
      </c>
      <c r="L43" s="11">
        <f t="shared" si="2"/>
        <v>661.5999999999999</v>
      </c>
      <c r="M43">
        <f t="shared" si="1"/>
        <v>6</v>
      </c>
    </row>
    <row r="44" spans="1:13" ht="12.75">
      <c r="A44" s="7">
        <v>43</v>
      </c>
      <c r="B44" s="8">
        <v>39193</v>
      </c>
      <c r="C44" s="8" t="s">
        <v>58</v>
      </c>
      <c r="D44" s="8"/>
      <c r="E44" s="7" t="s">
        <v>179</v>
      </c>
      <c r="F44" s="12" t="s">
        <v>157</v>
      </c>
      <c r="G44" s="10" t="s">
        <v>39</v>
      </c>
      <c r="H44" s="10" t="s">
        <v>47</v>
      </c>
      <c r="I44" s="10" t="s">
        <v>9</v>
      </c>
      <c r="J44" s="10" t="str">
        <f t="shared" si="3"/>
        <v>A</v>
      </c>
      <c r="K44" s="11">
        <f ca="1">VLOOKUP(F44,OFFSET(Hodnoc!$A$1:$C$23,0,IF(I44="Hory",0,IF(I44="Ledy",3,IF(I44="Písek",6,IF(I44="Skalky",9,IF(I44="Boulder",12,"chyba")))))),IF(J44="A",2,3),0)*VLOOKUP(G44,Hodnoc!$P$1:$Q$9,2,0)</f>
        <v>24</v>
      </c>
      <c r="L44" s="11">
        <f t="shared" si="2"/>
        <v>685.5999999999999</v>
      </c>
      <c r="M44">
        <f t="shared" si="1"/>
        <v>5.75</v>
      </c>
    </row>
    <row r="45" spans="1:13" ht="12.75">
      <c r="A45" s="7">
        <v>44</v>
      </c>
      <c r="B45" s="8">
        <v>39193</v>
      </c>
      <c r="C45" s="8" t="s">
        <v>58</v>
      </c>
      <c r="D45" s="8"/>
      <c r="E45" s="7" t="s">
        <v>189</v>
      </c>
      <c r="F45" s="12" t="s">
        <v>156</v>
      </c>
      <c r="G45" s="10" t="s">
        <v>5</v>
      </c>
      <c r="H45" s="10" t="s">
        <v>47</v>
      </c>
      <c r="I45" s="10" t="s">
        <v>9</v>
      </c>
      <c r="J45" s="10" t="str">
        <f t="shared" si="3"/>
        <v>B</v>
      </c>
      <c r="K45" s="11">
        <f ca="1">VLOOKUP(F45,OFFSET(Hodnoc!$A$1:$C$23,0,IF(I45="Hory",0,IF(I45="Ledy",3,IF(I45="Písek",6,IF(I45="Skalky",9,IF(I45="Boulder",12,"chyba")))))),IF(J45="A",2,3),0)*VLOOKUP(G45,Hodnoc!$P$1:$Q$9,2,0)</f>
        <v>7.800000000000001</v>
      </c>
      <c r="L45" s="11">
        <f t="shared" si="2"/>
        <v>693.3999999999999</v>
      </c>
      <c r="M45">
        <f t="shared" si="1"/>
        <v>5.25</v>
      </c>
    </row>
    <row r="46" spans="1:13" ht="12.75">
      <c r="A46" s="7">
        <v>45</v>
      </c>
      <c r="B46" s="8">
        <v>39193</v>
      </c>
      <c r="C46" s="8" t="s">
        <v>58</v>
      </c>
      <c r="D46" s="8"/>
      <c r="E46" s="7" t="s">
        <v>185</v>
      </c>
      <c r="F46" s="12" t="s">
        <v>156</v>
      </c>
      <c r="G46" s="10" t="s">
        <v>39</v>
      </c>
      <c r="H46" s="10" t="s">
        <v>47</v>
      </c>
      <c r="I46" s="10" t="s">
        <v>9</v>
      </c>
      <c r="J46" s="10" t="str">
        <f t="shared" si="3"/>
        <v>A</v>
      </c>
      <c r="K46" s="11">
        <f ca="1">VLOOKUP(F46,OFFSET(Hodnoc!$A$1:$C$23,0,IF(I46="Hory",0,IF(I46="Ledy",3,IF(I46="Písek",6,IF(I46="Skalky",9,IF(I46="Boulder",12,"chyba")))))),IF(J46="A",2,3),0)*VLOOKUP(G46,Hodnoc!$P$1:$Q$9,2,0)</f>
        <v>19.5</v>
      </c>
      <c r="L46" s="11">
        <f t="shared" si="2"/>
        <v>712.8999999999999</v>
      </c>
      <c r="M46">
        <f t="shared" si="1"/>
        <v>5.25</v>
      </c>
    </row>
    <row r="47" spans="1:13" ht="12.75">
      <c r="A47" s="7">
        <v>46</v>
      </c>
      <c r="B47" s="8">
        <v>39193</v>
      </c>
      <c r="C47" s="8" t="s">
        <v>58</v>
      </c>
      <c r="D47" s="8"/>
      <c r="E47" s="7" t="s">
        <v>186</v>
      </c>
      <c r="F47" s="12">
        <v>6</v>
      </c>
      <c r="G47" s="10" t="s">
        <v>39</v>
      </c>
      <c r="H47" s="10" t="s">
        <v>47</v>
      </c>
      <c r="I47" s="10" t="s">
        <v>9</v>
      </c>
      <c r="J47" s="10" t="str">
        <f t="shared" si="3"/>
        <v>A</v>
      </c>
      <c r="K47" s="11">
        <f ca="1">VLOOKUP(F47,OFFSET(Hodnoc!$A$1:$C$23,0,IF(I47="Hory",0,IF(I47="Ledy",3,IF(I47="Písek",6,IF(I47="Skalky",9,IF(I47="Boulder",12,"chyba")))))),IF(J47="A",2,3),0)*VLOOKUP(G47,Hodnoc!$P$1:$Q$9,2,0)</f>
        <v>27</v>
      </c>
      <c r="L47" s="11">
        <f t="shared" si="2"/>
        <v>739.8999999999999</v>
      </c>
      <c r="M47">
        <f t="shared" si="1"/>
        <v>6</v>
      </c>
    </row>
    <row r="48" spans="1:13" ht="12.75">
      <c r="A48" s="7">
        <v>47</v>
      </c>
      <c r="B48" s="8">
        <v>39193</v>
      </c>
      <c r="C48" s="8" t="s">
        <v>58</v>
      </c>
      <c r="D48" s="8"/>
      <c r="E48" s="7" t="s">
        <v>70</v>
      </c>
      <c r="F48" s="12" t="s">
        <v>157</v>
      </c>
      <c r="G48" s="10" t="s">
        <v>5</v>
      </c>
      <c r="H48" s="10" t="s">
        <v>47</v>
      </c>
      <c r="I48" s="10" t="s">
        <v>9</v>
      </c>
      <c r="J48" s="10" t="str">
        <f t="shared" si="3"/>
        <v>B</v>
      </c>
      <c r="K48" s="11">
        <f ca="1">VLOOKUP(F48,OFFSET(Hodnoc!$A$1:$C$23,0,IF(I48="Hory",0,IF(I48="Ledy",3,IF(I48="Písek",6,IF(I48="Skalky",9,IF(I48="Boulder",12,"chyba")))))),IF(J48="A",2,3),0)*VLOOKUP(G48,Hodnoc!$P$1:$Q$9,2,0)</f>
        <v>9.1</v>
      </c>
      <c r="L48" s="11">
        <f t="shared" si="2"/>
        <v>748.9999999999999</v>
      </c>
      <c r="M48">
        <f t="shared" si="1"/>
        <v>5.75</v>
      </c>
    </row>
    <row r="49" spans="1:13" ht="12.75">
      <c r="A49" s="7">
        <v>48</v>
      </c>
      <c r="B49" s="8">
        <v>39193</v>
      </c>
      <c r="C49" s="8" t="s">
        <v>58</v>
      </c>
      <c r="D49" s="8"/>
      <c r="E49" s="7" t="s">
        <v>184</v>
      </c>
      <c r="F49" s="12">
        <v>4</v>
      </c>
      <c r="G49" s="10" t="s">
        <v>39</v>
      </c>
      <c r="H49" s="10" t="s">
        <v>47</v>
      </c>
      <c r="I49" s="10" t="s">
        <v>9</v>
      </c>
      <c r="J49" s="10" t="str">
        <f t="shared" si="3"/>
        <v>A</v>
      </c>
      <c r="K49" s="11">
        <f ca="1">VLOOKUP(F49,OFFSET(Hodnoc!$A$1:$C$23,0,IF(I49="Hory",0,IF(I49="Ledy",3,IF(I49="Písek",6,IF(I49="Skalky",9,IF(I49="Boulder",12,"chyba")))))),IF(J49="A",2,3),0)*VLOOKUP(G49,Hodnoc!$P$1:$Q$9,2,0)</f>
        <v>9</v>
      </c>
      <c r="L49" s="11">
        <f t="shared" si="2"/>
        <v>757.9999999999999</v>
      </c>
      <c r="M49">
        <f t="shared" si="1"/>
        <v>4</v>
      </c>
    </row>
    <row r="50" spans="1:13" ht="12.75">
      <c r="A50" s="7">
        <v>49</v>
      </c>
      <c r="B50" s="8">
        <v>39193</v>
      </c>
      <c r="C50" s="8" t="s">
        <v>58</v>
      </c>
      <c r="D50" s="8"/>
      <c r="E50" s="7" t="s">
        <v>60</v>
      </c>
      <c r="F50" s="12">
        <v>6</v>
      </c>
      <c r="G50" s="10" t="s">
        <v>39</v>
      </c>
      <c r="H50" s="10" t="s">
        <v>47</v>
      </c>
      <c r="I50" s="10" t="s">
        <v>9</v>
      </c>
      <c r="J50" s="10" t="str">
        <f t="shared" si="3"/>
        <v>A</v>
      </c>
      <c r="K50" s="11">
        <f ca="1">VLOOKUP(F50,OFFSET(Hodnoc!$A$1:$C$23,0,IF(I50="Hory",0,IF(I50="Ledy",3,IF(I50="Písek",6,IF(I50="Skalky",9,IF(I50="Boulder",12,"chyba")))))),IF(J50="A",2,3),0)*VLOOKUP(G50,Hodnoc!$P$1:$Q$9,2,0)</f>
        <v>27</v>
      </c>
      <c r="L50" s="11">
        <f t="shared" si="2"/>
        <v>784.9999999999999</v>
      </c>
      <c r="M50">
        <f t="shared" si="1"/>
        <v>6</v>
      </c>
    </row>
    <row r="51" spans="1:13" ht="12.75">
      <c r="A51" s="7">
        <v>50</v>
      </c>
      <c r="B51" s="8">
        <v>39193</v>
      </c>
      <c r="C51" s="8" t="s">
        <v>58</v>
      </c>
      <c r="D51" s="8"/>
      <c r="E51" s="7" t="s">
        <v>61</v>
      </c>
      <c r="F51" s="12">
        <v>5</v>
      </c>
      <c r="G51" s="10" t="s">
        <v>39</v>
      </c>
      <c r="H51" s="10" t="s">
        <v>47</v>
      </c>
      <c r="I51" s="10" t="s">
        <v>9</v>
      </c>
      <c r="J51" s="10" t="str">
        <f t="shared" si="3"/>
        <v>A</v>
      </c>
      <c r="K51" s="11">
        <f ca="1">VLOOKUP(F51,OFFSET(Hodnoc!$A$1:$C$23,0,IF(I51="Hory",0,IF(I51="Ledy",3,IF(I51="Písek",6,IF(I51="Skalky",9,IF(I51="Boulder",12,"chyba")))))),IF(J51="A",2,3),0)*VLOOKUP(G51,Hodnoc!$P$1:$Q$9,2,0)</f>
        <v>16.5</v>
      </c>
      <c r="L51" s="11">
        <f t="shared" si="2"/>
        <v>801.4999999999999</v>
      </c>
      <c r="M51">
        <f t="shared" si="1"/>
        <v>5</v>
      </c>
    </row>
    <row r="52" spans="1:13" ht="12.75">
      <c r="A52" s="7">
        <v>51</v>
      </c>
      <c r="B52" s="8">
        <v>39193</v>
      </c>
      <c r="C52" s="8" t="s">
        <v>58</v>
      </c>
      <c r="D52" s="8"/>
      <c r="E52" s="7" t="s">
        <v>183</v>
      </c>
      <c r="F52" s="12">
        <v>3</v>
      </c>
      <c r="G52" s="10" t="s">
        <v>39</v>
      </c>
      <c r="H52" s="10" t="s">
        <v>47</v>
      </c>
      <c r="I52" s="10" t="s">
        <v>9</v>
      </c>
      <c r="J52" s="10" t="str">
        <f t="shared" si="3"/>
        <v>A</v>
      </c>
      <c r="K52" s="11">
        <f ca="1">VLOOKUP(F52,OFFSET(Hodnoc!$A$1:$C$23,0,IF(I52="Hory",0,IF(I52="Ledy",3,IF(I52="Písek",6,IF(I52="Skalky",9,IF(I52="Boulder",12,"chyba")))))),IF(J52="A",2,3),0)*VLOOKUP(G52,Hodnoc!$P$1:$Q$9,2,0)</f>
        <v>4.5</v>
      </c>
      <c r="L52" s="11">
        <f t="shared" si="2"/>
        <v>805.9999999999999</v>
      </c>
      <c r="M52">
        <f t="shared" si="1"/>
        <v>3</v>
      </c>
    </row>
    <row r="53" spans="1:13" ht="12.75">
      <c r="A53" s="7">
        <v>52</v>
      </c>
      <c r="B53" s="8">
        <v>39193</v>
      </c>
      <c r="C53" s="8" t="s">
        <v>58</v>
      </c>
      <c r="D53" s="8"/>
      <c r="E53" s="7" t="s">
        <v>79</v>
      </c>
      <c r="F53" s="12" t="s">
        <v>154</v>
      </c>
      <c r="G53" s="10" t="s">
        <v>38</v>
      </c>
      <c r="H53" s="10" t="s">
        <v>47</v>
      </c>
      <c r="I53" s="10" t="s">
        <v>9</v>
      </c>
      <c r="J53" s="10" t="str">
        <f t="shared" si="3"/>
        <v>A</v>
      </c>
      <c r="K53" s="11">
        <f ca="1">VLOOKUP(F53,OFFSET(Hodnoc!$A$1:$C$23,0,IF(I53="Hory",0,IF(I53="Ledy",3,IF(I53="Písek",6,IF(I53="Skalky",9,IF(I53="Boulder",12,"chyba")))))),IF(J53="A",2,3),0)*VLOOKUP(G53,Hodnoc!$P$1:$Q$9,2,0)</f>
        <v>7.5</v>
      </c>
      <c r="L53" s="11">
        <f t="shared" si="2"/>
        <v>813.4999999999999</v>
      </c>
      <c r="M53">
        <f t="shared" si="1"/>
        <v>3.75</v>
      </c>
    </row>
    <row r="54" spans="1:13" ht="12.75">
      <c r="A54" s="7">
        <v>53</v>
      </c>
      <c r="B54" s="8">
        <v>39193</v>
      </c>
      <c r="C54" s="8" t="s">
        <v>58</v>
      </c>
      <c r="D54" s="8"/>
      <c r="E54" s="7" t="s">
        <v>77</v>
      </c>
      <c r="F54" s="12" t="s">
        <v>156</v>
      </c>
      <c r="G54" s="10" t="s">
        <v>39</v>
      </c>
      <c r="H54" s="10" t="s">
        <v>47</v>
      </c>
      <c r="I54" s="10" t="s">
        <v>9</v>
      </c>
      <c r="J54" s="10" t="str">
        <f t="shared" si="3"/>
        <v>A</v>
      </c>
      <c r="K54" s="11">
        <f ca="1">VLOOKUP(F54,OFFSET(Hodnoc!$A$1:$C$23,0,IF(I54="Hory",0,IF(I54="Ledy",3,IF(I54="Písek",6,IF(I54="Skalky",9,IF(I54="Boulder",12,"chyba")))))),IF(J54="A",2,3),0)*VLOOKUP(G54,Hodnoc!$P$1:$Q$9,2,0)</f>
        <v>19.5</v>
      </c>
      <c r="L54" s="11">
        <f t="shared" si="2"/>
        <v>832.9999999999999</v>
      </c>
      <c r="M54">
        <f t="shared" si="1"/>
        <v>5.25</v>
      </c>
    </row>
    <row r="55" spans="1:13" ht="12.75">
      <c r="A55" s="7">
        <v>54</v>
      </c>
      <c r="B55" s="8">
        <v>39193</v>
      </c>
      <c r="C55" s="8" t="s">
        <v>58</v>
      </c>
      <c r="D55" s="8"/>
      <c r="E55" s="7" t="s">
        <v>178</v>
      </c>
      <c r="F55" s="12">
        <v>4</v>
      </c>
      <c r="G55" s="10" t="s">
        <v>5</v>
      </c>
      <c r="H55" s="10" t="s">
        <v>47</v>
      </c>
      <c r="I55" s="10" t="s">
        <v>9</v>
      </c>
      <c r="J55" s="10" t="str">
        <f t="shared" si="3"/>
        <v>B</v>
      </c>
      <c r="K55" s="11">
        <f ca="1">VLOOKUP(F55,OFFSET(Hodnoc!$A$1:$C$23,0,IF(I55="Hory",0,IF(I55="Ledy",3,IF(I55="Písek",6,IF(I55="Skalky",9,IF(I55="Boulder",12,"chyba")))))),IF(J55="A",2,3),0)*VLOOKUP(G55,Hodnoc!$P$1:$Q$9,2,0)</f>
        <v>3.9000000000000004</v>
      </c>
      <c r="L55" s="11">
        <f t="shared" si="2"/>
        <v>836.8999999999999</v>
      </c>
      <c r="M55">
        <f t="shared" si="1"/>
        <v>4</v>
      </c>
    </row>
    <row r="56" spans="1:13" ht="12.75">
      <c r="A56" s="7">
        <v>55</v>
      </c>
      <c r="B56" s="8">
        <v>39193</v>
      </c>
      <c r="C56" s="8" t="s">
        <v>58</v>
      </c>
      <c r="D56" s="8"/>
      <c r="E56" s="7" t="s">
        <v>179</v>
      </c>
      <c r="F56" s="12">
        <v>3</v>
      </c>
      <c r="G56" s="10" t="s">
        <v>5</v>
      </c>
      <c r="H56" s="10" t="s">
        <v>47</v>
      </c>
      <c r="I56" s="10" t="s">
        <v>9</v>
      </c>
      <c r="J56" s="10" t="str">
        <f t="shared" si="3"/>
        <v>B</v>
      </c>
      <c r="K56" s="11">
        <f ca="1">VLOOKUP(F56,OFFSET(Hodnoc!$A$1:$C$23,0,IF(I56="Hory",0,IF(I56="Ledy",3,IF(I56="Písek",6,IF(I56="Skalky",9,IF(I56="Boulder",12,"chyba")))))),IF(J56="A",2,3),0)*VLOOKUP(G56,Hodnoc!$P$1:$Q$9,2,0)</f>
        <v>1.3</v>
      </c>
      <c r="L56" s="11">
        <f t="shared" si="2"/>
        <v>838.1999999999998</v>
      </c>
      <c r="M56">
        <f t="shared" si="1"/>
        <v>3</v>
      </c>
    </row>
    <row r="57" spans="1:13" ht="12.75">
      <c r="A57" s="7">
        <v>56</v>
      </c>
      <c r="B57" s="8">
        <v>39193</v>
      </c>
      <c r="C57" s="8" t="s">
        <v>58</v>
      </c>
      <c r="D57" s="8"/>
      <c r="E57" s="7" t="s">
        <v>176</v>
      </c>
      <c r="F57" s="12">
        <v>4</v>
      </c>
      <c r="G57" s="10" t="s">
        <v>5</v>
      </c>
      <c r="H57" s="10" t="s">
        <v>47</v>
      </c>
      <c r="I57" s="10" t="s">
        <v>9</v>
      </c>
      <c r="J57" s="10" t="str">
        <f t="shared" si="3"/>
        <v>B</v>
      </c>
      <c r="K57" s="11">
        <f ca="1">VLOOKUP(F57,OFFSET(Hodnoc!$A$1:$C$23,0,IF(I57="Hory",0,IF(I57="Ledy",3,IF(I57="Písek",6,IF(I57="Skalky",9,IF(I57="Boulder",12,"chyba")))))),IF(J57="A",2,3),0)*VLOOKUP(G57,Hodnoc!$P$1:$Q$9,2,0)</f>
        <v>3.9000000000000004</v>
      </c>
      <c r="L57" s="11">
        <f t="shared" si="2"/>
        <v>842.0999999999998</v>
      </c>
      <c r="M57">
        <f t="shared" si="1"/>
        <v>4</v>
      </c>
    </row>
    <row r="58" spans="1:13" ht="12.75">
      <c r="A58" s="7">
        <v>57</v>
      </c>
      <c r="B58" s="8">
        <v>39193</v>
      </c>
      <c r="C58" s="8" t="s">
        <v>58</v>
      </c>
      <c r="D58" s="8"/>
      <c r="E58" s="7" t="s">
        <v>59</v>
      </c>
      <c r="F58" s="12" t="s">
        <v>156</v>
      </c>
      <c r="G58" s="10" t="s">
        <v>39</v>
      </c>
      <c r="H58" s="10" t="s">
        <v>47</v>
      </c>
      <c r="I58" s="10" t="s">
        <v>9</v>
      </c>
      <c r="J58" s="10" t="str">
        <f t="shared" si="3"/>
        <v>A</v>
      </c>
      <c r="K58" s="11">
        <f ca="1">VLOOKUP(F58,OFFSET(Hodnoc!$A$1:$C$23,0,IF(I58="Hory",0,IF(I58="Ledy",3,IF(I58="Písek",6,IF(I58="Skalky",9,IF(I58="Boulder",12,"chyba")))))),IF(J58="A",2,3),0)*VLOOKUP(G58,Hodnoc!$P$1:$Q$9,2,0)</f>
        <v>19.5</v>
      </c>
      <c r="L58" s="11">
        <f t="shared" si="2"/>
        <v>861.5999999999998</v>
      </c>
      <c r="M58">
        <f t="shared" si="1"/>
        <v>5.25</v>
      </c>
    </row>
    <row r="59" spans="1:13" ht="12.75">
      <c r="A59" s="7">
        <v>58</v>
      </c>
      <c r="B59" s="8">
        <v>39193</v>
      </c>
      <c r="C59" s="8" t="s">
        <v>58</v>
      </c>
      <c r="D59" s="8"/>
      <c r="E59" s="7" t="s">
        <v>182</v>
      </c>
      <c r="F59" s="12">
        <v>3</v>
      </c>
      <c r="G59" s="10" t="s">
        <v>5</v>
      </c>
      <c r="H59" s="10" t="s">
        <v>47</v>
      </c>
      <c r="I59" s="10" t="s">
        <v>9</v>
      </c>
      <c r="J59" s="10" t="str">
        <f t="shared" si="3"/>
        <v>B</v>
      </c>
      <c r="K59" s="11">
        <f ca="1">VLOOKUP(F59,OFFSET(Hodnoc!$A$1:$C$23,0,IF(I59="Hory",0,IF(I59="Ledy",3,IF(I59="Písek",6,IF(I59="Skalky",9,IF(I59="Boulder",12,"chyba")))))),IF(J59="A",2,3),0)*VLOOKUP(G59,Hodnoc!$P$1:$Q$9,2,0)</f>
        <v>1.3</v>
      </c>
      <c r="L59" s="11">
        <f t="shared" si="2"/>
        <v>862.8999999999997</v>
      </c>
      <c r="M59">
        <f t="shared" si="1"/>
        <v>3</v>
      </c>
    </row>
    <row r="60" spans="1:13" ht="12.75">
      <c r="A60" s="7">
        <v>59</v>
      </c>
      <c r="B60" s="8">
        <v>39193</v>
      </c>
      <c r="C60" s="8" t="s">
        <v>58</v>
      </c>
      <c r="D60" s="8"/>
      <c r="E60" s="7" t="s">
        <v>174</v>
      </c>
      <c r="F60" s="12">
        <v>4</v>
      </c>
      <c r="G60" s="10" t="s">
        <v>38</v>
      </c>
      <c r="H60" s="10" t="s">
        <v>47</v>
      </c>
      <c r="I60" s="10" t="s">
        <v>9</v>
      </c>
      <c r="J60" s="10" t="str">
        <f t="shared" si="3"/>
        <v>A</v>
      </c>
      <c r="K60" s="11">
        <f ca="1">VLOOKUP(F60,OFFSET(Hodnoc!$A$1:$C$23,0,IF(I60="Hory",0,IF(I60="Ledy",3,IF(I60="Písek",6,IF(I60="Skalky",9,IF(I60="Boulder",12,"chyba")))))),IF(J60="A",2,3),0)*VLOOKUP(G60,Hodnoc!$P$1:$Q$9,2,0)</f>
        <v>9</v>
      </c>
      <c r="L60" s="11">
        <f t="shared" si="2"/>
        <v>871.8999999999997</v>
      </c>
      <c r="M60">
        <f t="shared" si="1"/>
        <v>4</v>
      </c>
    </row>
    <row r="61" spans="1:13" ht="12.75">
      <c r="A61" s="7">
        <v>60</v>
      </c>
      <c r="B61" s="8">
        <v>39193</v>
      </c>
      <c r="C61" s="8" t="s">
        <v>58</v>
      </c>
      <c r="D61" s="8"/>
      <c r="E61" s="7" t="s">
        <v>181</v>
      </c>
      <c r="F61" s="12">
        <v>4</v>
      </c>
      <c r="G61" s="10" t="s">
        <v>5</v>
      </c>
      <c r="H61" s="10" t="s">
        <v>47</v>
      </c>
      <c r="I61" s="10" t="s">
        <v>9</v>
      </c>
      <c r="J61" s="10" t="str">
        <f t="shared" si="3"/>
        <v>B</v>
      </c>
      <c r="K61" s="11">
        <f ca="1">VLOOKUP(F61,OFFSET(Hodnoc!$A$1:$C$23,0,IF(I61="Hory",0,IF(I61="Ledy",3,IF(I61="Písek",6,IF(I61="Skalky",9,IF(I61="Boulder",12,"chyba")))))),IF(J61="A",2,3),0)*VLOOKUP(G61,Hodnoc!$P$1:$Q$9,2,0)</f>
        <v>3.9000000000000004</v>
      </c>
      <c r="L61" s="11">
        <f t="shared" si="2"/>
        <v>875.7999999999997</v>
      </c>
      <c r="M61">
        <f t="shared" si="1"/>
        <v>4</v>
      </c>
    </row>
    <row r="62" spans="1:13" ht="12.75">
      <c r="A62" s="7">
        <v>61</v>
      </c>
      <c r="B62" s="8">
        <v>39209</v>
      </c>
      <c r="C62" s="8" t="s">
        <v>270</v>
      </c>
      <c r="D62" s="8"/>
      <c r="E62" s="7" t="s">
        <v>272</v>
      </c>
      <c r="F62" s="12">
        <v>5</v>
      </c>
      <c r="G62" s="10" t="s">
        <v>38</v>
      </c>
      <c r="H62" s="10" t="s">
        <v>47</v>
      </c>
      <c r="I62" s="10" t="s">
        <v>9</v>
      </c>
      <c r="J62" s="10" t="str">
        <f t="shared" si="3"/>
        <v>A</v>
      </c>
      <c r="K62" s="11">
        <f ca="1">VLOOKUP(F62,OFFSET(Hodnoc!$A$1:$C$23,0,IF(I62="Hory",0,IF(I62="Ledy",3,IF(I62="Písek",6,IF(I62="Skalky",9,IF(I62="Boulder",12,"chyba")))))),IF(J62="A",2,3),0)*VLOOKUP(G62,Hodnoc!$P$1:$Q$9,2,0)</f>
        <v>16.5</v>
      </c>
      <c r="L62" s="11">
        <f>L61+K62</f>
        <v>892.2999999999997</v>
      </c>
      <c r="M62">
        <f t="shared" si="1"/>
        <v>5</v>
      </c>
    </row>
    <row r="63" spans="1:13" ht="12.75">
      <c r="A63" s="7">
        <v>62</v>
      </c>
      <c r="B63" s="8">
        <v>39209</v>
      </c>
      <c r="C63" s="8" t="s">
        <v>270</v>
      </c>
      <c r="D63" s="8"/>
      <c r="E63" s="7" t="s">
        <v>273</v>
      </c>
      <c r="F63" s="12">
        <v>5</v>
      </c>
      <c r="G63" s="10" t="s">
        <v>38</v>
      </c>
      <c r="H63" s="10" t="s">
        <v>47</v>
      </c>
      <c r="I63" s="10" t="s">
        <v>9</v>
      </c>
      <c r="J63" s="10" t="str">
        <f t="shared" si="3"/>
        <v>A</v>
      </c>
      <c r="K63" s="11">
        <f ca="1">VLOOKUP(F63,OFFSET(Hodnoc!$A$1:$C$23,0,IF(I63="Hory",0,IF(I63="Ledy",3,IF(I63="Písek",6,IF(I63="Skalky",9,IF(I63="Boulder",12,"chyba")))))),IF(J63="A",2,3),0)*VLOOKUP(G63,Hodnoc!$P$1:$Q$9,2,0)</f>
        <v>16.5</v>
      </c>
      <c r="L63" s="11">
        <f>L62+K63</f>
        <v>908.7999999999997</v>
      </c>
      <c r="M63">
        <f t="shared" si="1"/>
        <v>5</v>
      </c>
    </row>
    <row r="64" spans="1:13" ht="12.75">
      <c r="A64" s="7">
        <v>63</v>
      </c>
      <c r="B64" s="8">
        <v>39215</v>
      </c>
      <c r="C64" s="8" t="s">
        <v>270</v>
      </c>
      <c r="D64" s="8"/>
      <c r="E64" s="7" t="s">
        <v>274</v>
      </c>
      <c r="F64" s="12" t="s">
        <v>157</v>
      </c>
      <c r="G64" s="10" t="s">
        <v>38</v>
      </c>
      <c r="H64" s="10" t="s">
        <v>47</v>
      </c>
      <c r="I64" s="10" t="s">
        <v>9</v>
      </c>
      <c r="J64" s="10" t="str">
        <f t="shared" si="3"/>
        <v>A</v>
      </c>
      <c r="K64" s="11">
        <f ca="1">VLOOKUP(F64,OFFSET(Hodnoc!$A$1:$C$23,0,IF(I64="Hory",0,IF(I64="Ledy",3,IF(I64="Písek",6,IF(I64="Skalky",9,IF(I64="Boulder",12,"chyba")))))),IF(J64="A",2,3),0)*VLOOKUP(G64,Hodnoc!$P$1:$Q$9,2,0)</f>
        <v>24</v>
      </c>
      <c r="L64" s="11">
        <f>L63+K64</f>
        <v>932.7999999999997</v>
      </c>
      <c r="M64">
        <f t="shared" si="1"/>
        <v>5.75</v>
      </c>
    </row>
    <row r="65" spans="1:13" ht="12.75">
      <c r="A65" s="7">
        <v>64</v>
      </c>
      <c r="B65" s="8">
        <v>39215</v>
      </c>
      <c r="C65" s="8" t="s">
        <v>270</v>
      </c>
      <c r="D65" s="8"/>
      <c r="E65" s="7" t="s">
        <v>275</v>
      </c>
      <c r="F65" s="12" t="s">
        <v>158</v>
      </c>
      <c r="G65" s="10" t="s">
        <v>38</v>
      </c>
      <c r="H65" s="10" t="s">
        <v>47</v>
      </c>
      <c r="I65" s="10" t="s">
        <v>9</v>
      </c>
      <c r="J65" s="10" t="str">
        <f t="shared" si="3"/>
        <v>A</v>
      </c>
      <c r="K65" s="11">
        <f ca="1">VLOOKUP(F65,OFFSET(Hodnoc!$A$1:$C$23,0,IF(I65="Hory",0,IF(I65="Ledy",3,IF(I65="Písek",6,IF(I65="Skalky",9,IF(I65="Boulder",12,"chyba")))))),IF(J65="A",2,3),0)*VLOOKUP(G65,Hodnoc!$P$1:$Q$9,2,0)</f>
        <v>31.5</v>
      </c>
      <c r="L65" s="11">
        <f>L64+K65</f>
        <v>964.2999999999997</v>
      </c>
      <c r="M65">
        <f t="shared" si="1"/>
        <v>6.25</v>
      </c>
    </row>
    <row r="66" spans="1:13" ht="12.75">
      <c r="A66" s="7">
        <v>65</v>
      </c>
      <c r="B66" s="8">
        <v>39215</v>
      </c>
      <c r="C66" s="8" t="s">
        <v>270</v>
      </c>
      <c r="D66" s="8"/>
      <c r="E66" s="7">
        <v>12501</v>
      </c>
      <c r="F66" s="12" t="s">
        <v>159</v>
      </c>
      <c r="G66" s="10" t="s">
        <v>85</v>
      </c>
      <c r="H66" s="10" t="s">
        <v>47</v>
      </c>
      <c r="I66" s="10" t="s">
        <v>9</v>
      </c>
      <c r="J66" s="10" t="str">
        <f aca="true" t="shared" si="4" ref="J66:J97">IF(OR(G66="TR",G66="TRO"),"B","A")</f>
        <v>A</v>
      </c>
      <c r="K66" s="11">
        <f ca="1">VLOOKUP(F66,OFFSET(Hodnoc!$A$1:$C$23,0,IF(I66="Hory",0,IF(I66="Ledy",3,IF(I66="Písek",6,IF(I66="Skalky",9,IF(I66="Boulder",12,"chyba")))))),IF(J66="A",2,3),0)*VLOOKUP(G66,Hodnoc!$P$1:$Q$9,2,0)</f>
        <v>25</v>
      </c>
      <c r="L66" s="11">
        <f>L65+K66</f>
        <v>989.2999999999997</v>
      </c>
      <c r="M66">
        <f t="shared" si="1"/>
        <v>6.75</v>
      </c>
    </row>
    <row r="67" spans="1:13" ht="12.75">
      <c r="A67" s="7">
        <v>66</v>
      </c>
      <c r="B67" s="8">
        <v>39215</v>
      </c>
      <c r="C67" s="8" t="s">
        <v>270</v>
      </c>
      <c r="D67" s="8"/>
      <c r="E67" s="7" t="s">
        <v>276</v>
      </c>
      <c r="F67" s="12" t="s">
        <v>156</v>
      </c>
      <c r="G67" s="10" t="s">
        <v>38</v>
      </c>
      <c r="H67" s="10" t="s">
        <v>47</v>
      </c>
      <c r="I67" s="10" t="s">
        <v>9</v>
      </c>
      <c r="J67" s="10" t="str">
        <f t="shared" si="4"/>
        <v>A</v>
      </c>
      <c r="K67" s="11">
        <f ca="1">VLOOKUP(F67,OFFSET(Hodnoc!$A$1:$C$23,0,IF(I67="Hory",0,IF(I67="Ledy",3,IF(I67="Písek",6,IF(I67="Skalky",9,IF(I67="Boulder",12,"chyba")))))),IF(J67="A",2,3),0)*VLOOKUP(G67,Hodnoc!$P$1:$Q$9,2,0)</f>
        <v>19.5</v>
      </c>
      <c r="L67" s="11">
        <f aca="true" t="shared" si="5" ref="L67:L80">L66+K67</f>
        <v>1008.7999999999997</v>
      </c>
      <c r="M67">
        <f aca="true" t="shared" si="6" ref="M67:M130">VLOOKUP(F67,$P$4:$Q$26,2,0)</f>
        <v>5.25</v>
      </c>
    </row>
    <row r="68" spans="1:13" ht="12.75">
      <c r="A68" s="7">
        <v>67</v>
      </c>
      <c r="B68" s="8">
        <v>39222</v>
      </c>
      <c r="C68" s="8" t="s">
        <v>270</v>
      </c>
      <c r="D68" s="8"/>
      <c r="E68" s="7" t="s">
        <v>276</v>
      </c>
      <c r="F68" s="12" t="s">
        <v>156</v>
      </c>
      <c r="G68" s="10" t="s">
        <v>39</v>
      </c>
      <c r="H68" s="10" t="s">
        <v>47</v>
      </c>
      <c r="I68" s="10" t="s">
        <v>9</v>
      </c>
      <c r="J68" s="10" t="str">
        <f t="shared" si="4"/>
        <v>A</v>
      </c>
      <c r="K68" s="11">
        <f ca="1">VLOOKUP(F68,OFFSET(Hodnoc!$A$1:$C$23,0,IF(I68="Hory",0,IF(I68="Ledy",3,IF(I68="Písek",6,IF(I68="Skalky",9,IF(I68="Boulder",12,"chyba")))))),IF(J68="A",2,3),0)*VLOOKUP(G68,Hodnoc!$P$1:$Q$9,2,0)</f>
        <v>19.5</v>
      </c>
      <c r="L68" s="11">
        <f t="shared" si="5"/>
        <v>1028.2999999999997</v>
      </c>
      <c r="M68">
        <f t="shared" si="6"/>
        <v>5.25</v>
      </c>
    </row>
    <row r="69" spans="1:13" ht="12.75">
      <c r="A69" s="7">
        <v>68</v>
      </c>
      <c r="B69" s="8">
        <v>39222</v>
      </c>
      <c r="C69" s="8" t="s">
        <v>270</v>
      </c>
      <c r="D69" s="8"/>
      <c r="E69" s="7">
        <v>12501</v>
      </c>
      <c r="F69" s="12" t="s">
        <v>159</v>
      </c>
      <c r="G69" s="10" t="s">
        <v>39</v>
      </c>
      <c r="H69" s="10" t="s">
        <v>47</v>
      </c>
      <c r="I69" s="10" t="s">
        <v>9</v>
      </c>
      <c r="J69" s="10" t="str">
        <f t="shared" si="4"/>
        <v>A</v>
      </c>
      <c r="K69" s="11">
        <f ca="1">VLOOKUP(F69,OFFSET(Hodnoc!$A$1:$C$23,0,IF(I69="Hory",0,IF(I69="Ledy",3,IF(I69="Písek",6,IF(I69="Skalky",9,IF(I69="Boulder",12,"chyba")))))),IF(J69="A",2,3),0)*VLOOKUP(G69,Hodnoc!$P$1:$Q$9,2,0)</f>
        <v>37.5</v>
      </c>
      <c r="L69" s="11">
        <f t="shared" si="5"/>
        <v>1065.7999999999997</v>
      </c>
      <c r="M69">
        <f t="shared" si="6"/>
        <v>6.75</v>
      </c>
    </row>
    <row r="70" spans="1:13" ht="12.75">
      <c r="A70" s="7">
        <v>69</v>
      </c>
      <c r="B70" s="8">
        <v>39222</v>
      </c>
      <c r="C70" s="8" t="s">
        <v>270</v>
      </c>
      <c r="D70" s="8"/>
      <c r="E70" s="7" t="s">
        <v>321</v>
      </c>
      <c r="F70" s="12" t="s">
        <v>158</v>
      </c>
      <c r="G70" s="10" t="s">
        <v>38</v>
      </c>
      <c r="H70" s="10" t="s">
        <v>47</v>
      </c>
      <c r="I70" s="10" t="s">
        <v>9</v>
      </c>
      <c r="J70" s="10" t="str">
        <f t="shared" si="4"/>
        <v>A</v>
      </c>
      <c r="K70" s="11">
        <f ca="1">VLOOKUP(F70,OFFSET(Hodnoc!$A$1:$C$23,0,IF(I70="Hory",0,IF(I70="Ledy",3,IF(I70="Písek",6,IF(I70="Skalky",9,IF(I70="Boulder",12,"chyba")))))),IF(J70="A",2,3),0)*VLOOKUP(G70,Hodnoc!$P$1:$Q$9,2,0)</f>
        <v>31.5</v>
      </c>
      <c r="L70" s="11">
        <f t="shared" si="5"/>
        <v>1097.2999999999997</v>
      </c>
      <c r="M70">
        <f t="shared" si="6"/>
        <v>6.25</v>
      </c>
    </row>
    <row r="71" spans="1:13" ht="12.75">
      <c r="A71" s="7">
        <v>70</v>
      </c>
      <c r="B71" s="8">
        <v>39222</v>
      </c>
      <c r="C71" s="8" t="s">
        <v>270</v>
      </c>
      <c r="D71" s="8"/>
      <c r="E71" s="7" t="s">
        <v>298</v>
      </c>
      <c r="F71" s="12">
        <v>7</v>
      </c>
      <c r="G71" s="10" t="s">
        <v>85</v>
      </c>
      <c r="H71" s="10" t="s">
        <v>47</v>
      </c>
      <c r="I71" s="10" t="s">
        <v>9</v>
      </c>
      <c r="J71" s="10" t="str">
        <f t="shared" si="4"/>
        <v>A</v>
      </c>
      <c r="K71" s="11">
        <f ca="1">VLOOKUP(F71,OFFSET(Hodnoc!$A$1:$C$23,0,IF(I71="Hory",0,IF(I71="Ledy",3,IF(I71="Písek",6,IF(I71="Skalky",9,IF(I71="Boulder",12,"chyba")))))),IF(J71="A",2,3),0)*VLOOKUP(G71,Hodnoc!$P$1:$Q$9,2,0)</f>
        <v>29</v>
      </c>
      <c r="L71" s="11">
        <f t="shared" si="5"/>
        <v>1126.2999999999997</v>
      </c>
      <c r="M71">
        <f t="shared" si="6"/>
        <v>7</v>
      </c>
    </row>
    <row r="72" spans="1:13" ht="12.75">
      <c r="A72" s="7">
        <v>71</v>
      </c>
      <c r="B72" s="8">
        <v>39222</v>
      </c>
      <c r="C72" s="8" t="s">
        <v>270</v>
      </c>
      <c r="D72" s="8"/>
      <c r="E72" s="7" t="s">
        <v>320</v>
      </c>
      <c r="F72" s="12" t="s">
        <v>155</v>
      </c>
      <c r="G72" s="10" t="s">
        <v>5</v>
      </c>
      <c r="H72" s="10" t="s">
        <v>47</v>
      </c>
      <c r="I72" s="10" t="s">
        <v>9</v>
      </c>
      <c r="J72" s="10" t="str">
        <f t="shared" si="4"/>
        <v>B</v>
      </c>
      <c r="K72" s="11">
        <f ca="1">VLOOKUP(F72,OFFSET(Hodnoc!$A$1:$C$23,0,IF(I72="Hory",0,IF(I72="Ledy",3,IF(I72="Písek",6,IF(I72="Skalky",9,IF(I72="Boulder",12,"chyba")))))),IF(J72="A",2,3),0)*VLOOKUP(G72,Hodnoc!$P$1:$Q$9,2,0)</f>
        <v>5.2</v>
      </c>
      <c r="L72" s="11">
        <f t="shared" si="5"/>
        <v>1131.4999999999998</v>
      </c>
      <c r="M72">
        <f t="shared" si="6"/>
        <v>4.75</v>
      </c>
    </row>
    <row r="73" spans="1:13" ht="12.75">
      <c r="A73" s="7">
        <v>72</v>
      </c>
      <c r="B73" s="8">
        <v>39242</v>
      </c>
      <c r="C73" s="8" t="s">
        <v>435</v>
      </c>
      <c r="D73" s="8"/>
      <c r="E73" s="7" t="s">
        <v>442</v>
      </c>
      <c r="F73" s="12">
        <v>6</v>
      </c>
      <c r="G73" s="10" t="s">
        <v>39</v>
      </c>
      <c r="H73" s="10" t="s">
        <v>47</v>
      </c>
      <c r="I73" s="10" t="s">
        <v>9</v>
      </c>
      <c r="J73" s="10" t="str">
        <f t="shared" si="4"/>
        <v>A</v>
      </c>
      <c r="K73" s="11">
        <f ca="1">VLOOKUP(F73,OFFSET(Hodnoc!$A$1:$C$23,0,IF(I73="Hory",0,IF(I73="Ledy",3,IF(I73="Písek",6,IF(I73="Skalky",9,IF(I73="Boulder",12,"chyba")))))),IF(J73="A",2,3),0)*VLOOKUP(G73,Hodnoc!$P$1:$Q$9,2,0)</f>
        <v>27</v>
      </c>
      <c r="L73" s="11">
        <f t="shared" si="5"/>
        <v>1158.4999999999998</v>
      </c>
      <c r="M73">
        <f t="shared" si="6"/>
        <v>6</v>
      </c>
    </row>
    <row r="74" spans="1:13" ht="12.75">
      <c r="A74" s="7">
        <v>73</v>
      </c>
      <c r="B74" s="8">
        <v>39242</v>
      </c>
      <c r="C74" s="8" t="s">
        <v>435</v>
      </c>
      <c r="D74" s="8"/>
      <c r="E74" s="7" t="s">
        <v>441</v>
      </c>
      <c r="F74" s="12" t="s">
        <v>157</v>
      </c>
      <c r="G74" s="10" t="s">
        <v>39</v>
      </c>
      <c r="H74" s="10" t="s">
        <v>47</v>
      </c>
      <c r="I74" s="10" t="s">
        <v>9</v>
      </c>
      <c r="J74" s="10" t="str">
        <f t="shared" si="4"/>
        <v>A</v>
      </c>
      <c r="K74" s="11">
        <f ca="1">VLOOKUP(F74,OFFSET(Hodnoc!$A$1:$C$23,0,IF(I74="Hory",0,IF(I74="Ledy",3,IF(I74="Písek",6,IF(I74="Skalky",9,IF(I74="Boulder",12,"chyba")))))),IF(J74="A",2,3),0)*VLOOKUP(G74,Hodnoc!$P$1:$Q$9,2,0)</f>
        <v>24</v>
      </c>
      <c r="L74" s="11">
        <f t="shared" si="5"/>
        <v>1182.4999999999998</v>
      </c>
      <c r="M74">
        <f t="shared" si="6"/>
        <v>5.75</v>
      </c>
    </row>
    <row r="75" spans="1:13" ht="12.75">
      <c r="A75" s="7">
        <v>74</v>
      </c>
      <c r="B75" s="8">
        <v>39242</v>
      </c>
      <c r="C75" s="8" t="s">
        <v>435</v>
      </c>
      <c r="D75" s="8" t="s">
        <v>550</v>
      </c>
      <c r="E75" s="7" t="s">
        <v>440</v>
      </c>
      <c r="F75" s="12">
        <v>6</v>
      </c>
      <c r="G75" s="10" t="s">
        <v>38</v>
      </c>
      <c r="H75" s="10" t="s">
        <v>47</v>
      </c>
      <c r="I75" s="10" t="s">
        <v>9</v>
      </c>
      <c r="J75" s="10" t="str">
        <f t="shared" si="4"/>
        <v>A</v>
      </c>
      <c r="K75" s="11">
        <f ca="1">VLOOKUP(F75,OFFSET(Hodnoc!$A$1:$C$23,0,IF(I75="Hory",0,IF(I75="Ledy",3,IF(I75="Písek",6,IF(I75="Skalky",9,IF(I75="Boulder",12,"chyba")))))),IF(J75="A",2,3),0)*VLOOKUP(G75,Hodnoc!$P$1:$Q$9,2,0)</f>
        <v>27</v>
      </c>
      <c r="L75" s="11">
        <f t="shared" si="5"/>
        <v>1209.4999999999998</v>
      </c>
      <c r="M75">
        <f t="shared" si="6"/>
        <v>6</v>
      </c>
    </row>
    <row r="76" spans="1:13" ht="12.75">
      <c r="A76" s="7">
        <v>75</v>
      </c>
      <c r="B76" s="8">
        <v>39242</v>
      </c>
      <c r="C76" s="8" t="s">
        <v>435</v>
      </c>
      <c r="D76" s="8"/>
      <c r="E76" s="7" t="s">
        <v>439</v>
      </c>
      <c r="F76" s="12" t="s">
        <v>159</v>
      </c>
      <c r="G76" s="10" t="s">
        <v>38</v>
      </c>
      <c r="H76" s="10" t="s">
        <v>47</v>
      </c>
      <c r="I76" s="10" t="s">
        <v>9</v>
      </c>
      <c r="J76" s="10" t="str">
        <f t="shared" si="4"/>
        <v>A</v>
      </c>
      <c r="K76" s="11">
        <f ca="1">VLOOKUP(F76,OFFSET(Hodnoc!$A$1:$C$23,0,IF(I76="Hory",0,IF(I76="Ledy",3,IF(I76="Písek",6,IF(I76="Skalky",9,IF(I76="Boulder",12,"chyba")))))),IF(J76="A",2,3),0)*VLOOKUP(G76,Hodnoc!$P$1:$Q$9,2,0)</f>
        <v>37.5</v>
      </c>
      <c r="L76" s="11">
        <f t="shared" si="5"/>
        <v>1246.9999999999998</v>
      </c>
      <c r="M76">
        <f t="shared" si="6"/>
        <v>6.75</v>
      </c>
    </row>
    <row r="77" spans="1:13" ht="12.75">
      <c r="A77" s="7">
        <v>76</v>
      </c>
      <c r="B77" s="8">
        <v>39242</v>
      </c>
      <c r="C77" s="8" t="s">
        <v>435</v>
      </c>
      <c r="D77" s="8"/>
      <c r="E77" s="7" t="s">
        <v>438</v>
      </c>
      <c r="F77" s="12" t="s">
        <v>158</v>
      </c>
      <c r="G77" s="10" t="s">
        <v>38</v>
      </c>
      <c r="H77" s="10" t="s">
        <v>47</v>
      </c>
      <c r="I77" s="10" t="s">
        <v>9</v>
      </c>
      <c r="J77" s="10" t="str">
        <f t="shared" si="4"/>
        <v>A</v>
      </c>
      <c r="K77" s="11">
        <f ca="1">VLOOKUP(F77,OFFSET(Hodnoc!$A$1:$C$23,0,IF(I77="Hory",0,IF(I77="Ledy",3,IF(I77="Písek",6,IF(I77="Skalky",9,IF(I77="Boulder",12,"chyba")))))),IF(J77="A",2,3),0)*VLOOKUP(G77,Hodnoc!$P$1:$Q$9,2,0)</f>
        <v>31.5</v>
      </c>
      <c r="L77" s="11">
        <f t="shared" si="5"/>
        <v>1278.4999999999998</v>
      </c>
      <c r="M77">
        <f t="shared" si="6"/>
        <v>6.25</v>
      </c>
    </row>
    <row r="78" spans="1:13" ht="12.75">
      <c r="A78" s="7">
        <v>77</v>
      </c>
      <c r="B78" s="8">
        <v>39242</v>
      </c>
      <c r="C78" s="8" t="s">
        <v>435</v>
      </c>
      <c r="D78" s="8"/>
      <c r="E78" s="7" t="s">
        <v>437</v>
      </c>
      <c r="F78" s="12" t="s">
        <v>146</v>
      </c>
      <c r="G78" s="10" t="s">
        <v>85</v>
      </c>
      <c r="H78" s="10" t="s">
        <v>47</v>
      </c>
      <c r="I78" s="10" t="s">
        <v>9</v>
      </c>
      <c r="J78" s="10" t="str">
        <f t="shared" si="4"/>
        <v>A</v>
      </c>
      <c r="K78" s="11">
        <f ca="1">VLOOKUP(F78,OFFSET(Hodnoc!$A$1:$C$23,0,IF(I78="Hory",0,IF(I78="Ledy",3,IF(I78="Písek",6,IF(I78="Skalky",9,IF(I78="Boulder",12,"chyba")))))),IF(J78="A",2,3),0)*VLOOKUP(G78,Hodnoc!$P$1:$Q$9,2,0)</f>
        <v>38</v>
      </c>
      <c r="L78" s="11">
        <f t="shared" si="5"/>
        <v>1316.4999999999998</v>
      </c>
      <c r="M78">
        <f t="shared" si="6"/>
        <v>7.75</v>
      </c>
    </row>
    <row r="79" spans="1:13" ht="12.75">
      <c r="A79" s="7">
        <v>78</v>
      </c>
      <c r="B79" s="8">
        <v>39242</v>
      </c>
      <c r="C79" s="8" t="s">
        <v>435</v>
      </c>
      <c r="D79" s="8"/>
      <c r="E79" s="7" t="s">
        <v>436</v>
      </c>
      <c r="F79" s="12" t="s">
        <v>159</v>
      </c>
      <c r="G79" s="10" t="s">
        <v>85</v>
      </c>
      <c r="H79" s="10" t="s">
        <v>47</v>
      </c>
      <c r="I79" s="10" t="s">
        <v>9</v>
      </c>
      <c r="J79" s="10" t="str">
        <f t="shared" si="4"/>
        <v>A</v>
      </c>
      <c r="K79" s="11">
        <f ca="1">VLOOKUP(F79,OFFSET(Hodnoc!$A$1:$C$23,0,IF(I79="Hory",0,IF(I79="Ledy",3,IF(I79="Písek",6,IF(I79="Skalky",9,IF(I79="Boulder",12,"chyba")))))),IF(J79="A",2,3),0)*VLOOKUP(G79,Hodnoc!$P$1:$Q$9,2,0)</f>
        <v>25</v>
      </c>
      <c r="L79" s="11">
        <f t="shared" si="5"/>
        <v>1341.4999999999998</v>
      </c>
      <c r="M79">
        <f t="shared" si="6"/>
        <v>6.75</v>
      </c>
    </row>
    <row r="80" spans="1:13" ht="12.75">
      <c r="A80" s="7">
        <v>79</v>
      </c>
      <c r="B80" s="8">
        <v>39242</v>
      </c>
      <c r="C80" s="8" t="s">
        <v>435</v>
      </c>
      <c r="D80" s="8"/>
      <c r="E80" s="7" t="s">
        <v>434</v>
      </c>
      <c r="F80" s="12">
        <v>4</v>
      </c>
      <c r="G80" s="10" t="s">
        <v>38</v>
      </c>
      <c r="H80" s="10" t="s">
        <v>47</v>
      </c>
      <c r="I80" s="10" t="s">
        <v>9</v>
      </c>
      <c r="J80" s="10" t="str">
        <f t="shared" si="4"/>
        <v>A</v>
      </c>
      <c r="K80" s="11">
        <f ca="1">VLOOKUP(F80,OFFSET(Hodnoc!$A$1:$C$23,0,IF(I80="Hory",0,IF(I80="Ledy",3,IF(I80="Písek",6,IF(I80="Skalky",9,IF(I80="Boulder",12,"chyba")))))),IF(J80="A",2,3),0)*VLOOKUP(G80,Hodnoc!$P$1:$Q$9,2,0)</f>
        <v>9</v>
      </c>
      <c r="L80" s="11">
        <f t="shared" si="5"/>
        <v>1350.4999999999998</v>
      </c>
      <c r="M80">
        <f t="shared" si="6"/>
        <v>4</v>
      </c>
    </row>
    <row r="81" spans="1:13" ht="12.75">
      <c r="A81" s="7">
        <v>80</v>
      </c>
      <c r="B81" s="8">
        <v>39250</v>
      </c>
      <c r="C81" s="8" t="s">
        <v>435</v>
      </c>
      <c r="D81" s="8" t="s">
        <v>463</v>
      </c>
      <c r="E81" s="7" t="s">
        <v>462</v>
      </c>
      <c r="F81" s="12" t="s">
        <v>159</v>
      </c>
      <c r="G81" s="10" t="s">
        <v>40</v>
      </c>
      <c r="H81" s="10" t="s">
        <v>47</v>
      </c>
      <c r="I81" s="10" t="s">
        <v>9</v>
      </c>
      <c r="J81" s="10" t="str">
        <f t="shared" si="4"/>
        <v>A</v>
      </c>
      <c r="K81" s="11">
        <f ca="1">VLOOKUP(F81,OFFSET(Hodnoc!$A$1:$C$23,0,IF(I81="Hory",0,IF(I81="Ledy",3,IF(I81="Písek",6,IF(I81="Skalky",9,IF(I81="Boulder",12,"chyba")))))),IF(J81="A",2,3),0)*VLOOKUP(G81,Hodnoc!$P$1:$Q$9,2,0)</f>
        <v>37.5</v>
      </c>
      <c r="L81" s="11">
        <f aca="true" t="shared" si="7" ref="L81:L86">L80+K81</f>
        <v>1387.9999999999998</v>
      </c>
      <c r="M81">
        <f t="shared" si="6"/>
        <v>6.75</v>
      </c>
    </row>
    <row r="82" spans="1:13" ht="12.75">
      <c r="A82" s="7">
        <v>81</v>
      </c>
      <c r="B82" s="8">
        <v>39250</v>
      </c>
      <c r="C82" s="8" t="s">
        <v>435</v>
      </c>
      <c r="D82" s="8" t="s">
        <v>463</v>
      </c>
      <c r="E82" s="7" t="s">
        <v>464</v>
      </c>
      <c r="F82" s="12">
        <v>7</v>
      </c>
      <c r="G82" s="10" t="s">
        <v>75</v>
      </c>
      <c r="H82" s="10" t="s">
        <v>47</v>
      </c>
      <c r="I82" s="10" t="s">
        <v>9</v>
      </c>
      <c r="J82" s="10" t="str">
        <f t="shared" si="4"/>
        <v>A</v>
      </c>
      <c r="K82" s="11">
        <v>0</v>
      </c>
      <c r="L82" s="11">
        <f t="shared" si="7"/>
        <v>1387.9999999999998</v>
      </c>
      <c r="M82">
        <f t="shared" si="6"/>
        <v>7</v>
      </c>
    </row>
    <row r="83" spans="1:13" ht="12.75">
      <c r="A83" s="7">
        <v>82</v>
      </c>
      <c r="B83" s="8">
        <v>39250</v>
      </c>
      <c r="C83" s="8" t="s">
        <v>435</v>
      </c>
      <c r="D83" s="8" t="s">
        <v>463</v>
      </c>
      <c r="E83" s="7" t="s">
        <v>465</v>
      </c>
      <c r="F83" s="12" t="s">
        <v>159</v>
      </c>
      <c r="G83" s="10" t="s">
        <v>40</v>
      </c>
      <c r="H83" s="10" t="s">
        <v>47</v>
      </c>
      <c r="I83" s="10" t="s">
        <v>9</v>
      </c>
      <c r="J83" s="10" t="str">
        <f t="shared" si="4"/>
        <v>A</v>
      </c>
      <c r="K83" s="11">
        <f ca="1">VLOOKUP(F83,OFFSET(Hodnoc!$A$1:$C$23,0,IF(I83="Hory",0,IF(I83="Ledy",3,IF(I83="Písek",6,IF(I83="Skalky",9,IF(I83="Boulder",12,"chyba")))))),IF(J83="A",2,3),0)*VLOOKUP(G83,Hodnoc!$P$1:$Q$9,2,0)</f>
        <v>37.5</v>
      </c>
      <c r="L83" s="11">
        <f t="shared" si="7"/>
        <v>1425.4999999999998</v>
      </c>
      <c r="M83">
        <f t="shared" si="6"/>
        <v>6.75</v>
      </c>
    </row>
    <row r="84" spans="1:13" ht="12.75">
      <c r="A84" s="7">
        <v>83</v>
      </c>
      <c r="B84" s="8">
        <v>39250</v>
      </c>
      <c r="C84" s="8" t="s">
        <v>435</v>
      </c>
      <c r="D84" s="8" t="s">
        <v>463</v>
      </c>
      <c r="E84" s="7" t="s">
        <v>466</v>
      </c>
      <c r="F84" s="12" t="s">
        <v>158</v>
      </c>
      <c r="G84" s="10" t="s">
        <v>38</v>
      </c>
      <c r="H84" s="10" t="s">
        <v>47</v>
      </c>
      <c r="I84" s="10" t="s">
        <v>9</v>
      </c>
      <c r="J84" s="10" t="str">
        <f t="shared" si="4"/>
        <v>A</v>
      </c>
      <c r="K84" s="11">
        <f ca="1">VLOOKUP(F84,OFFSET(Hodnoc!$A$1:$C$23,0,IF(I84="Hory",0,IF(I84="Ledy",3,IF(I84="Písek",6,IF(I84="Skalky",9,IF(I84="Boulder",12,"chyba")))))),IF(J84="A",2,3),0)*VLOOKUP(G84,Hodnoc!$P$1:$Q$9,2,0)</f>
        <v>31.5</v>
      </c>
      <c r="L84" s="11">
        <f t="shared" si="7"/>
        <v>1456.9999999999998</v>
      </c>
      <c r="M84">
        <f t="shared" si="6"/>
        <v>6.25</v>
      </c>
    </row>
    <row r="85" spans="1:13" ht="12.75">
      <c r="A85" s="7">
        <v>84</v>
      </c>
      <c r="B85" s="8">
        <v>39250</v>
      </c>
      <c r="C85" s="8" t="s">
        <v>435</v>
      </c>
      <c r="D85" s="8" t="s">
        <v>463</v>
      </c>
      <c r="E85" s="7" t="s">
        <v>467</v>
      </c>
      <c r="F85" s="12" t="s">
        <v>156</v>
      </c>
      <c r="G85" s="10" t="s">
        <v>38</v>
      </c>
      <c r="H85" s="10" t="s">
        <v>47</v>
      </c>
      <c r="I85" s="10" t="s">
        <v>9</v>
      </c>
      <c r="J85" s="10" t="str">
        <f t="shared" si="4"/>
        <v>A</v>
      </c>
      <c r="K85" s="11">
        <f ca="1">VLOOKUP(F85,OFFSET(Hodnoc!$A$1:$C$23,0,IF(I85="Hory",0,IF(I85="Ledy",3,IF(I85="Písek",6,IF(I85="Skalky",9,IF(I85="Boulder",12,"chyba")))))),IF(J85="A",2,3),0)*VLOOKUP(G85,Hodnoc!$P$1:$Q$9,2,0)</f>
        <v>19.5</v>
      </c>
      <c r="L85" s="11">
        <f t="shared" si="7"/>
        <v>1476.4999999999998</v>
      </c>
      <c r="M85">
        <f t="shared" si="6"/>
        <v>5.25</v>
      </c>
    </row>
    <row r="86" spans="1:13" ht="12.75">
      <c r="A86" s="7">
        <v>85</v>
      </c>
      <c r="B86" s="8">
        <v>39250</v>
      </c>
      <c r="C86" s="8" t="s">
        <v>435</v>
      </c>
      <c r="D86" s="8" t="s">
        <v>463</v>
      </c>
      <c r="E86" s="7" t="s">
        <v>468</v>
      </c>
      <c r="F86" s="12" t="s">
        <v>157</v>
      </c>
      <c r="G86" s="10" t="s">
        <v>5</v>
      </c>
      <c r="H86" s="10" t="s">
        <v>47</v>
      </c>
      <c r="I86" s="10" t="s">
        <v>9</v>
      </c>
      <c r="J86" s="10" t="str">
        <f t="shared" si="4"/>
        <v>B</v>
      </c>
      <c r="K86" s="11">
        <f ca="1">VLOOKUP(F86,OFFSET(Hodnoc!$A$1:$C$23,0,IF(I86="Hory",0,IF(I86="Ledy",3,IF(I86="Písek",6,IF(I86="Skalky",9,IF(I86="Boulder",12,"chyba")))))),IF(J86="A",2,3),0)*VLOOKUP(G86,Hodnoc!$P$1:$Q$9,2,0)</f>
        <v>9.1</v>
      </c>
      <c r="L86" s="11">
        <f t="shared" si="7"/>
        <v>1485.5999999999997</v>
      </c>
      <c r="M86">
        <f t="shared" si="6"/>
        <v>5.75</v>
      </c>
    </row>
    <row r="87" spans="1:13" ht="12.75">
      <c r="A87" s="7">
        <v>86</v>
      </c>
      <c r="B87" s="8">
        <v>39253</v>
      </c>
      <c r="C87" s="8" t="s">
        <v>259</v>
      </c>
      <c r="D87" s="8"/>
      <c r="E87" s="7" t="s">
        <v>302</v>
      </c>
      <c r="F87" s="12" t="s">
        <v>158</v>
      </c>
      <c r="G87" s="10" t="s">
        <v>40</v>
      </c>
      <c r="H87" s="10" t="s">
        <v>47</v>
      </c>
      <c r="I87" s="10" t="s">
        <v>9</v>
      </c>
      <c r="J87" s="10" t="str">
        <f t="shared" si="4"/>
        <v>A</v>
      </c>
      <c r="K87" s="11">
        <f ca="1">VLOOKUP(F87,OFFSET(Hodnoc!$A$1:$C$23,0,IF(I87="Hory",0,IF(I87="Ledy",3,IF(I87="Písek",6,IF(I87="Skalky",9,IF(I87="Boulder",12,"chyba")))))),IF(J87="A",2,3),0)*VLOOKUP(G87,Hodnoc!$P$1:$Q$9,2,0)</f>
        <v>31.5</v>
      </c>
      <c r="L87" s="11">
        <f>L86+K87</f>
        <v>1517.0999999999997</v>
      </c>
      <c r="M87">
        <f t="shared" si="6"/>
        <v>6.25</v>
      </c>
    </row>
    <row r="88" spans="1:13" ht="12.75">
      <c r="A88" s="7">
        <v>87</v>
      </c>
      <c r="B88" s="8">
        <v>39253</v>
      </c>
      <c r="C88" s="8" t="s">
        <v>259</v>
      </c>
      <c r="D88" s="8"/>
      <c r="E88" s="7" t="s">
        <v>541</v>
      </c>
      <c r="F88" s="12" t="s">
        <v>158</v>
      </c>
      <c r="G88" s="10" t="s">
        <v>40</v>
      </c>
      <c r="H88" s="10" t="s">
        <v>47</v>
      </c>
      <c r="I88" s="10" t="s">
        <v>9</v>
      </c>
      <c r="J88" s="10" t="str">
        <f t="shared" si="4"/>
        <v>A</v>
      </c>
      <c r="K88" s="11">
        <f ca="1">VLOOKUP(F88,OFFSET(Hodnoc!$A$1:$C$23,0,IF(I88="Hory",0,IF(I88="Ledy",3,IF(I88="Písek",6,IF(I88="Skalky",9,IF(I88="Boulder",12,"chyba")))))),IF(J88="A",2,3),0)*VLOOKUP(G88,Hodnoc!$P$1:$Q$9,2,0)</f>
        <v>31.5</v>
      </c>
      <c r="L88" s="11">
        <f>L87+K88</f>
        <v>1548.5999999999997</v>
      </c>
      <c r="M88">
        <f t="shared" si="6"/>
        <v>6.25</v>
      </c>
    </row>
    <row r="89" spans="1:13" ht="12.75">
      <c r="A89" s="7">
        <v>88</v>
      </c>
      <c r="B89" s="8">
        <v>39253</v>
      </c>
      <c r="C89" s="8" t="s">
        <v>259</v>
      </c>
      <c r="D89" s="8"/>
      <c r="E89" s="7" t="s">
        <v>471</v>
      </c>
      <c r="F89" s="12">
        <v>5</v>
      </c>
      <c r="G89" s="10" t="s">
        <v>40</v>
      </c>
      <c r="H89" s="10" t="s">
        <v>47</v>
      </c>
      <c r="I89" s="10" t="s">
        <v>9</v>
      </c>
      <c r="J89" s="10" t="str">
        <f t="shared" si="4"/>
        <v>A</v>
      </c>
      <c r="K89" s="11">
        <f ca="1">VLOOKUP(F89,OFFSET(Hodnoc!$A$1:$C$23,0,IF(I89="Hory",0,IF(I89="Ledy",3,IF(I89="Písek",6,IF(I89="Skalky",9,IF(I89="Boulder",12,"chyba")))))),IF(J89="A",2,3),0)*VLOOKUP(G89,Hodnoc!$P$1:$Q$9,2,0)</f>
        <v>16.5</v>
      </c>
      <c r="L89" s="11">
        <f>L88+K89</f>
        <v>1565.0999999999997</v>
      </c>
      <c r="M89">
        <f t="shared" si="6"/>
        <v>5</v>
      </c>
    </row>
    <row r="90" spans="1:13" ht="12.75">
      <c r="A90" s="7">
        <v>89</v>
      </c>
      <c r="B90" s="8">
        <v>39253</v>
      </c>
      <c r="C90" s="8" t="s">
        <v>259</v>
      </c>
      <c r="D90" s="8"/>
      <c r="E90" s="7" t="s">
        <v>46</v>
      </c>
      <c r="F90" s="12" t="s">
        <v>158</v>
      </c>
      <c r="G90" s="10" t="s">
        <v>40</v>
      </c>
      <c r="H90" s="10" t="s">
        <v>47</v>
      </c>
      <c r="I90" s="10" t="s">
        <v>9</v>
      </c>
      <c r="J90" s="10" t="str">
        <f t="shared" si="4"/>
        <v>A</v>
      </c>
      <c r="K90" s="11">
        <f ca="1">VLOOKUP(F90,OFFSET(Hodnoc!$A$1:$C$23,0,IF(I90="Hory",0,IF(I90="Ledy",3,IF(I90="Písek",6,IF(I90="Skalky",9,IF(I90="Boulder",12,"chyba")))))),IF(J90="A",2,3),0)*VLOOKUP(G90,Hodnoc!$P$1:$Q$9,2,0)</f>
        <v>31.5</v>
      </c>
      <c r="L90" s="11">
        <f>L89+K90</f>
        <v>1596.5999999999997</v>
      </c>
      <c r="M90">
        <f t="shared" si="6"/>
        <v>6.25</v>
      </c>
    </row>
    <row r="91" spans="1:13" ht="12.75">
      <c r="A91" s="7">
        <v>90</v>
      </c>
      <c r="B91" s="8">
        <v>39257</v>
      </c>
      <c r="C91" s="8" t="s">
        <v>435</v>
      </c>
      <c r="D91" s="8" t="s">
        <v>549</v>
      </c>
      <c r="E91" s="7" t="s">
        <v>548</v>
      </c>
      <c r="F91" s="12" t="s">
        <v>124</v>
      </c>
      <c r="G91" s="10" t="s">
        <v>5</v>
      </c>
      <c r="H91" s="10" t="s">
        <v>47</v>
      </c>
      <c r="I91" s="10" t="s">
        <v>9</v>
      </c>
      <c r="J91" s="10" t="str">
        <f t="shared" si="4"/>
        <v>B</v>
      </c>
      <c r="K91" s="11">
        <f ca="1">VLOOKUP(F91,OFFSET(Hodnoc!$A$1:$C$23,0,IF(I91="Hory",0,IF(I91="Ledy",3,IF(I91="Písek",6,IF(I91="Skalky",9,IF(I91="Boulder",12,"chyba")))))),IF(J91="A",2,3),0)*VLOOKUP(G91,Hodnoc!$P$1:$Q$9,2,0)</f>
        <v>5.2</v>
      </c>
      <c r="L91" s="11">
        <f>L90+K91</f>
        <v>1601.7999999999997</v>
      </c>
      <c r="M91">
        <f t="shared" si="6"/>
        <v>4.25</v>
      </c>
    </row>
    <row r="92" spans="1:13" ht="12.75">
      <c r="A92" s="7">
        <v>91</v>
      </c>
      <c r="B92" s="8">
        <v>39257</v>
      </c>
      <c r="C92" s="8" t="s">
        <v>435</v>
      </c>
      <c r="D92" s="8" t="s">
        <v>549</v>
      </c>
      <c r="E92" s="7" t="s">
        <v>547</v>
      </c>
      <c r="F92" s="12" t="s">
        <v>158</v>
      </c>
      <c r="G92" s="10" t="s">
        <v>38</v>
      </c>
      <c r="H92" s="10" t="s">
        <v>47</v>
      </c>
      <c r="I92" s="10" t="s">
        <v>9</v>
      </c>
      <c r="J92" s="10" t="str">
        <f t="shared" si="4"/>
        <v>A</v>
      </c>
      <c r="K92" s="11">
        <f ca="1">VLOOKUP(F92,OFFSET(Hodnoc!$A$1:$C$23,0,IF(I92="Hory",0,IF(I92="Ledy",3,IF(I92="Písek",6,IF(I92="Skalky",9,IF(I92="Boulder",12,"chyba")))))),IF(J92="A",2,3),0)*VLOOKUP(G92,Hodnoc!$P$1:$Q$9,2,0)</f>
        <v>31.5</v>
      </c>
      <c r="L92" s="11">
        <f aca="true" t="shared" si="8" ref="L92:L98">L91+K92</f>
        <v>1633.2999999999997</v>
      </c>
      <c r="M92">
        <f t="shared" si="6"/>
        <v>6.25</v>
      </c>
    </row>
    <row r="93" spans="1:13" ht="12.75">
      <c r="A93" s="7">
        <v>92</v>
      </c>
      <c r="B93" s="8">
        <v>39257</v>
      </c>
      <c r="C93" s="8" t="s">
        <v>435</v>
      </c>
      <c r="D93" s="8" t="s">
        <v>549</v>
      </c>
      <c r="E93" s="7" t="s">
        <v>440</v>
      </c>
      <c r="F93" s="12">
        <v>6</v>
      </c>
      <c r="G93" s="10" t="s">
        <v>5</v>
      </c>
      <c r="H93" s="10" t="s">
        <v>47</v>
      </c>
      <c r="I93" s="10" t="s">
        <v>9</v>
      </c>
      <c r="J93" s="10" t="str">
        <f t="shared" si="4"/>
        <v>B</v>
      </c>
      <c r="K93" s="11">
        <f ca="1">VLOOKUP(F93,OFFSET(Hodnoc!$A$1:$C$23,0,IF(I93="Hory",0,IF(I93="Ledy",3,IF(I93="Písek",6,IF(I93="Skalky",9,IF(I93="Boulder",12,"chyba")))))),IF(J93="A",2,3),0)*VLOOKUP(G93,Hodnoc!$P$1:$Q$9,2,0)</f>
        <v>10.4</v>
      </c>
      <c r="L93" s="11">
        <f t="shared" si="8"/>
        <v>1643.6999999999998</v>
      </c>
      <c r="M93">
        <f t="shared" si="6"/>
        <v>6</v>
      </c>
    </row>
    <row r="94" spans="1:13" ht="12.75">
      <c r="A94" s="7">
        <v>93</v>
      </c>
      <c r="B94" s="8">
        <v>39257</v>
      </c>
      <c r="C94" s="8" t="s">
        <v>435</v>
      </c>
      <c r="D94" s="8" t="s">
        <v>549</v>
      </c>
      <c r="E94" s="7" t="s">
        <v>546</v>
      </c>
      <c r="F94" s="12" t="s">
        <v>158</v>
      </c>
      <c r="G94" s="10" t="s">
        <v>38</v>
      </c>
      <c r="H94" s="10" t="s">
        <v>47</v>
      </c>
      <c r="I94" s="10" t="s">
        <v>9</v>
      </c>
      <c r="J94" s="10" t="str">
        <f t="shared" si="4"/>
        <v>A</v>
      </c>
      <c r="K94" s="11">
        <f ca="1">VLOOKUP(F94,OFFSET(Hodnoc!$A$1:$C$23,0,IF(I94="Hory",0,IF(I94="Ledy",3,IF(I94="Písek",6,IF(I94="Skalky",9,IF(I94="Boulder",12,"chyba")))))),IF(J94="A",2,3),0)*VLOOKUP(G94,Hodnoc!$P$1:$Q$9,2,0)</f>
        <v>31.5</v>
      </c>
      <c r="L94" s="11">
        <f t="shared" si="8"/>
        <v>1675.1999999999998</v>
      </c>
      <c r="M94">
        <f t="shared" si="6"/>
        <v>6.25</v>
      </c>
    </row>
    <row r="95" spans="1:13" ht="12.75">
      <c r="A95" s="7">
        <v>94</v>
      </c>
      <c r="B95" s="8">
        <v>39257</v>
      </c>
      <c r="C95" s="8" t="s">
        <v>435</v>
      </c>
      <c r="D95" s="8" t="s">
        <v>549</v>
      </c>
      <c r="E95" s="7" t="s">
        <v>545</v>
      </c>
      <c r="F95" s="12">
        <v>7</v>
      </c>
      <c r="G95" s="10" t="s">
        <v>38</v>
      </c>
      <c r="H95" s="10" t="s">
        <v>47</v>
      </c>
      <c r="I95" s="10" t="s">
        <v>9</v>
      </c>
      <c r="J95" s="10" t="str">
        <f t="shared" si="4"/>
        <v>A</v>
      </c>
      <c r="K95" s="11">
        <f ca="1">VLOOKUP(F95,OFFSET(Hodnoc!$A$1:$C$23,0,IF(I95="Hory",0,IF(I95="Ledy",3,IF(I95="Písek",6,IF(I95="Skalky",9,IF(I95="Boulder",12,"chyba")))))),IF(J95="A",2,3),0)*VLOOKUP(G95,Hodnoc!$P$1:$Q$9,2,0)</f>
        <v>43.5</v>
      </c>
      <c r="L95" s="11">
        <f t="shared" si="8"/>
        <v>1718.6999999999998</v>
      </c>
      <c r="M95">
        <f t="shared" si="6"/>
        <v>7</v>
      </c>
    </row>
    <row r="96" spans="1:13" ht="12.75">
      <c r="A96" s="7">
        <v>95</v>
      </c>
      <c r="B96" s="8">
        <v>39257</v>
      </c>
      <c r="C96" s="8" t="s">
        <v>435</v>
      </c>
      <c r="D96" s="8" t="s">
        <v>550</v>
      </c>
      <c r="E96" s="7" t="s">
        <v>544</v>
      </c>
      <c r="F96" s="12" t="s">
        <v>159</v>
      </c>
      <c r="G96" s="10" t="s">
        <v>40</v>
      </c>
      <c r="H96" s="10" t="s">
        <v>47</v>
      </c>
      <c r="I96" s="10" t="s">
        <v>9</v>
      </c>
      <c r="J96" s="10" t="str">
        <f t="shared" si="4"/>
        <v>A</v>
      </c>
      <c r="K96" s="11">
        <f ca="1">VLOOKUP(F96,OFFSET(Hodnoc!$A$1:$C$23,0,IF(I96="Hory",0,IF(I96="Ledy",3,IF(I96="Písek",6,IF(I96="Skalky",9,IF(I96="Boulder",12,"chyba")))))),IF(J96="A",2,3),0)*VLOOKUP(G96,Hodnoc!$P$1:$Q$9,2,0)</f>
        <v>37.5</v>
      </c>
      <c r="L96" s="11">
        <f t="shared" si="8"/>
        <v>1756.1999999999998</v>
      </c>
      <c r="M96">
        <f t="shared" si="6"/>
        <v>6.75</v>
      </c>
    </row>
    <row r="97" spans="1:13" ht="12.75">
      <c r="A97" s="7">
        <v>96</v>
      </c>
      <c r="B97" s="8">
        <v>39257</v>
      </c>
      <c r="C97" s="8" t="s">
        <v>435</v>
      </c>
      <c r="D97" s="8" t="s">
        <v>550</v>
      </c>
      <c r="E97" s="7" t="s">
        <v>543</v>
      </c>
      <c r="F97" s="12" t="s">
        <v>157</v>
      </c>
      <c r="G97" s="10" t="s">
        <v>239</v>
      </c>
      <c r="H97" s="10" t="s">
        <v>47</v>
      </c>
      <c r="I97" s="10" t="s">
        <v>9</v>
      </c>
      <c r="J97" s="10" t="str">
        <f t="shared" si="4"/>
        <v>A</v>
      </c>
      <c r="K97" s="11">
        <f ca="1">VLOOKUP(F97,OFFSET(Hodnoc!$A$1:$C$23,0,IF(I97="Hory",0,IF(I97="Ledy",3,IF(I97="Písek",6,IF(I97="Skalky",9,IF(I97="Boulder",12,"chyba")))))),IF(J97="A",2,3),0)*VLOOKUP(G97,Hodnoc!$P$1:$Q$9,2,0)</f>
        <v>24</v>
      </c>
      <c r="L97" s="11">
        <f t="shared" si="8"/>
        <v>1780.1999999999998</v>
      </c>
      <c r="M97">
        <f t="shared" si="6"/>
        <v>5.75</v>
      </c>
    </row>
    <row r="98" spans="1:13" ht="12.75">
      <c r="A98" s="7">
        <v>97</v>
      </c>
      <c r="B98" s="8">
        <v>39257</v>
      </c>
      <c r="C98" s="8" t="s">
        <v>435</v>
      </c>
      <c r="D98" s="8" t="s">
        <v>550</v>
      </c>
      <c r="E98" s="7" t="s">
        <v>447</v>
      </c>
      <c r="F98" s="12" t="s">
        <v>147</v>
      </c>
      <c r="G98" s="10" t="s">
        <v>85</v>
      </c>
      <c r="H98" s="10" t="s">
        <v>47</v>
      </c>
      <c r="I98" s="10" t="s">
        <v>9</v>
      </c>
      <c r="J98" s="10" t="str">
        <f aca="true" t="shared" si="9" ref="J98:J127">IF(OR(G98="TR",G98="TRO"),"B","A")</f>
        <v>A</v>
      </c>
      <c r="K98" s="11">
        <f ca="1">VLOOKUP(F98,OFFSET(Hodnoc!$A$1:$C$23,0,IF(I98="Hory",0,IF(I98="Ledy",3,IF(I98="Písek",6,IF(I98="Skalky",9,IF(I98="Boulder",12,"chyba")))))),IF(J98="A",2,3),0)*VLOOKUP(G98,Hodnoc!$P$1:$Q$9,2,0)</f>
        <v>33</v>
      </c>
      <c r="L98" s="11">
        <f t="shared" si="8"/>
        <v>1813.1999999999998</v>
      </c>
      <c r="M98">
        <f t="shared" si="6"/>
        <v>7.25</v>
      </c>
    </row>
    <row r="99" spans="1:13" ht="12.75">
      <c r="A99" s="7">
        <v>98</v>
      </c>
      <c r="B99" s="8">
        <v>39257</v>
      </c>
      <c r="C99" s="8" t="s">
        <v>435</v>
      </c>
      <c r="D99" s="8" t="s">
        <v>550</v>
      </c>
      <c r="E99" s="7" t="s">
        <v>542</v>
      </c>
      <c r="F99" s="12" t="s">
        <v>158</v>
      </c>
      <c r="G99" s="10" t="s">
        <v>239</v>
      </c>
      <c r="H99" s="10" t="s">
        <v>47</v>
      </c>
      <c r="I99" s="10" t="s">
        <v>9</v>
      </c>
      <c r="J99" s="10" t="str">
        <f t="shared" si="9"/>
        <v>A</v>
      </c>
      <c r="K99" s="11">
        <f ca="1">VLOOKUP(F99,OFFSET(Hodnoc!$A$1:$C$23,0,IF(I99="Hory",0,IF(I99="Ledy",3,IF(I99="Písek",6,IF(I99="Skalky",9,IF(I99="Boulder",12,"chyba")))))),IF(J99="A",2,3),0)*VLOOKUP(G99,Hodnoc!$P$1:$Q$9,2,0)</f>
        <v>31.5</v>
      </c>
      <c r="L99" s="11">
        <f aca="true" t="shared" si="10" ref="L99:L106">L98+K99</f>
        <v>1844.6999999999998</v>
      </c>
      <c r="M99">
        <f t="shared" si="6"/>
        <v>6.25</v>
      </c>
    </row>
    <row r="100" spans="1:13" ht="12.75">
      <c r="A100" s="7">
        <v>99</v>
      </c>
      <c r="B100" s="8">
        <v>39264</v>
      </c>
      <c r="C100" s="8" t="s">
        <v>435</v>
      </c>
      <c r="D100" s="8"/>
      <c r="E100" s="7" t="s">
        <v>555</v>
      </c>
      <c r="F100" s="12" t="s">
        <v>155</v>
      </c>
      <c r="G100" s="10" t="s">
        <v>38</v>
      </c>
      <c r="H100" s="10" t="s">
        <v>47</v>
      </c>
      <c r="I100" s="10" t="s">
        <v>9</v>
      </c>
      <c r="J100" s="10" t="str">
        <f t="shared" si="9"/>
        <v>A</v>
      </c>
      <c r="K100" s="11">
        <f ca="1">VLOOKUP(F100,OFFSET(Hodnoc!$A$1:$C$23,0,IF(I100="Hory",0,IF(I100="Ledy",3,IF(I100="Písek",6,IF(I100="Skalky",9,IF(I100="Boulder",12,"chyba")))))),IF(J100="A",2,3),0)*VLOOKUP(G100,Hodnoc!$P$1:$Q$9,2,0)</f>
        <v>13.5</v>
      </c>
      <c r="L100" s="11">
        <f t="shared" si="10"/>
        <v>1858.1999999999998</v>
      </c>
      <c r="M100">
        <f t="shared" si="6"/>
        <v>4.75</v>
      </c>
    </row>
    <row r="101" spans="1:13" ht="12.75">
      <c r="A101" s="7">
        <v>100</v>
      </c>
      <c r="B101" s="8">
        <v>39264</v>
      </c>
      <c r="C101" s="8" t="s">
        <v>435</v>
      </c>
      <c r="D101" s="8"/>
      <c r="E101" s="7" t="s">
        <v>438</v>
      </c>
      <c r="F101" s="12" t="s">
        <v>158</v>
      </c>
      <c r="G101" s="10" t="s">
        <v>39</v>
      </c>
      <c r="H101" s="10" t="s">
        <v>47</v>
      </c>
      <c r="I101" s="10" t="s">
        <v>9</v>
      </c>
      <c r="J101" s="10" t="str">
        <f t="shared" si="9"/>
        <v>A</v>
      </c>
      <c r="K101" s="11">
        <f ca="1">VLOOKUP(F101,OFFSET(Hodnoc!$A$1:$C$23,0,IF(I101="Hory",0,IF(I101="Ledy",3,IF(I101="Písek",6,IF(I101="Skalky",9,IF(I101="Boulder",12,"chyba")))))),IF(J101="A",2,3),0)*VLOOKUP(G101,Hodnoc!$P$1:$Q$9,2,0)</f>
        <v>31.5</v>
      </c>
      <c r="L101" s="11">
        <f t="shared" si="10"/>
        <v>1889.6999999999998</v>
      </c>
      <c r="M101">
        <f t="shared" si="6"/>
        <v>6.25</v>
      </c>
    </row>
    <row r="102" spans="1:13" ht="12.75">
      <c r="A102" s="7">
        <v>101</v>
      </c>
      <c r="B102" s="8">
        <v>39264</v>
      </c>
      <c r="C102" s="8" t="s">
        <v>435</v>
      </c>
      <c r="D102" s="8"/>
      <c r="E102" s="7" t="s">
        <v>436</v>
      </c>
      <c r="F102" s="12" t="s">
        <v>159</v>
      </c>
      <c r="G102" s="10" t="s">
        <v>85</v>
      </c>
      <c r="H102" s="10" t="s">
        <v>47</v>
      </c>
      <c r="I102" s="10" t="s">
        <v>9</v>
      </c>
      <c r="J102" s="10" t="str">
        <f t="shared" si="9"/>
        <v>A</v>
      </c>
      <c r="K102" s="11">
        <f ca="1">VLOOKUP(F102,OFFSET(Hodnoc!$A$1:$C$23,0,IF(I102="Hory",0,IF(I102="Ledy",3,IF(I102="Písek",6,IF(I102="Skalky",9,IF(I102="Boulder",12,"chyba")))))),IF(J102="A",2,3),0)*VLOOKUP(G102,Hodnoc!$P$1:$Q$9,2,0)</f>
        <v>25</v>
      </c>
      <c r="L102" s="11">
        <f t="shared" si="10"/>
        <v>1914.6999999999998</v>
      </c>
      <c r="M102">
        <f t="shared" si="6"/>
        <v>6.75</v>
      </c>
    </row>
    <row r="103" spans="1:13" ht="12.75">
      <c r="A103" s="7">
        <v>102</v>
      </c>
      <c r="B103" s="8">
        <v>39264</v>
      </c>
      <c r="C103" s="8" t="s">
        <v>435</v>
      </c>
      <c r="D103" s="8"/>
      <c r="E103" s="7" t="s">
        <v>554</v>
      </c>
      <c r="F103" s="12" t="s">
        <v>158</v>
      </c>
      <c r="G103" s="10" t="s">
        <v>39</v>
      </c>
      <c r="H103" s="10" t="s">
        <v>47</v>
      </c>
      <c r="I103" s="10" t="s">
        <v>9</v>
      </c>
      <c r="J103" s="10" t="str">
        <f t="shared" si="9"/>
        <v>A</v>
      </c>
      <c r="K103" s="11">
        <f ca="1">VLOOKUP(F103,OFFSET(Hodnoc!$A$1:$C$23,0,IF(I103="Hory",0,IF(I103="Ledy",3,IF(I103="Písek",6,IF(I103="Skalky",9,IF(I103="Boulder",12,"chyba")))))),IF(J103="A",2,3),0)*VLOOKUP(G103,Hodnoc!$P$1:$Q$9,2,0)</f>
        <v>31.5</v>
      </c>
      <c r="L103" s="11">
        <f t="shared" si="10"/>
        <v>1946.1999999999998</v>
      </c>
      <c r="M103">
        <f t="shared" si="6"/>
        <v>6.25</v>
      </c>
    </row>
    <row r="104" spans="1:13" ht="12.75">
      <c r="A104" s="7">
        <v>103</v>
      </c>
      <c r="B104" s="8">
        <v>39264</v>
      </c>
      <c r="C104" s="8" t="s">
        <v>435</v>
      </c>
      <c r="D104" s="8" t="s">
        <v>549</v>
      </c>
      <c r="E104" s="7" t="s">
        <v>553</v>
      </c>
      <c r="F104" s="12" t="s">
        <v>155</v>
      </c>
      <c r="G104" s="10" t="s">
        <v>38</v>
      </c>
      <c r="H104" s="10" t="s">
        <v>47</v>
      </c>
      <c r="I104" s="10" t="s">
        <v>9</v>
      </c>
      <c r="J104" s="10" t="str">
        <f t="shared" si="9"/>
        <v>A</v>
      </c>
      <c r="K104" s="11">
        <f ca="1">VLOOKUP(F104,OFFSET(Hodnoc!$A$1:$C$23,0,IF(I104="Hory",0,IF(I104="Ledy",3,IF(I104="Písek",6,IF(I104="Skalky",9,IF(I104="Boulder",12,"chyba")))))),IF(J104="A",2,3),0)*VLOOKUP(G104,Hodnoc!$P$1:$Q$9,2,0)</f>
        <v>13.5</v>
      </c>
      <c r="L104" s="11">
        <f t="shared" si="10"/>
        <v>1959.6999999999998</v>
      </c>
      <c r="M104">
        <f t="shared" si="6"/>
        <v>4.75</v>
      </c>
    </row>
    <row r="105" spans="1:13" ht="12.75">
      <c r="A105" s="7">
        <v>104</v>
      </c>
      <c r="B105" s="8">
        <v>39264</v>
      </c>
      <c r="C105" s="8" t="s">
        <v>435</v>
      </c>
      <c r="D105" s="8" t="s">
        <v>549</v>
      </c>
      <c r="E105" s="7" t="s">
        <v>552</v>
      </c>
      <c r="F105" s="12" t="s">
        <v>156</v>
      </c>
      <c r="G105" s="10" t="s">
        <v>239</v>
      </c>
      <c r="H105" s="10" t="s">
        <v>47</v>
      </c>
      <c r="I105" s="10" t="s">
        <v>9</v>
      </c>
      <c r="J105" s="10" t="str">
        <f t="shared" si="9"/>
        <v>A</v>
      </c>
      <c r="K105" s="11">
        <f ca="1">VLOOKUP(F105,OFFSET(Hodnoc!$A$1:$C$23,0,IF(I105="Hory",0,IF(I105="Ledy",3,IF(I105="Písek",6,IF(I105="Skalky",9,IF(I105="Boulder",12,"chyba")))))),IF(J105="A",2,3),0)*VLOOKUP(G105,Hodnoc!$P$1:$Q$9,2,0)</f>
        <v>19.5</v>
      </c>
      <c r="L105" s="11">
        <f t="shared" si="10"/>
        <v>1979.1999999999998</v>
      </c>
      <c r="M105">
        <f t="shared" si="6"/>
        <v>5.25</v>
      </c>
    </row>
    <row r="106" spans="1:13" ht="12.75">
      <c r="A106" s="7">
        <v>105</v>
      </c>
      <c r="B106" s="8">
        <v>39264</v>
      </c>
      <c r="C106" s="8" t="s">
        <v>435</v>
      </c>
      <c r="D106" s="8" t="s">
        <v>549</v>
      </c>
      <c r="E106" s="7" t="s">
        <v>551</v>
      </c>
      <c r="F106" s="12" t="s">
        <v>155</v>
      </c>
      <c r="G106" s="10" t="s">
        <v>38</v>
      </c>
      <c r="H106" s="10" t="s">
        <v>47</v>
      </c>
      <c r="I106" s="10" t="s">
        <v>9</v>
      </c>
      <c r="J106" s="10" t="str">
        <f t="shared" si="9"/>
        <v>A</v>
      </c>
      <c r="K106" s="11">
        <f ca="1">VLOOKUP(F106,OFFSET(Hodnoc!$A$1:$C$23,0,IF(I106="Hory",0,IF(I106="Ledy",3,IF(I106="Písek",6,IF(I106="Skalky",9,IF(I106="Boulder",12,"chyba")))))),IF(J106="A",2,3),0)*VLOOKUP(G106,Hodnoc!$P$1:$Q$9,2,0)</f>
        <v>13.5</v>
      </c>
      <c r="L106" s="11">
        <f t="shared" si="10"/>
        <v>1992.6999999999998</v>
      </c>
      <c r="M106">
        <f t="shared" si="6"/>
        <v>4.75</v>
      </c>
    </row>
    <row r="107" spans="1:13" ht="12.75">
      <c r="A107" s="7">
        <v>106</v>
      </c>
      <c r="B107" s="8">
        <v>39269</v>
      </c>
      <c r="C107" s="8" t="s">
        <v>616</v>
      </c>
      <c r="D107" s="8" t="s">
        <v>617</v>
      </c>
      <c r="E107" s="7" t="s">
        <v>618</v>
      </c>
      <c r="F107" s="12">
        <v>4</v>
      </c>
      <c r="G107" s="10" t="s">
        <v>5</v>
      </c>
      <c r="H107" s="10" t="s">
        <v>47</v>
      </c>
      <c r="I107" s="10" t="s">
        <v>7</v>
      </c>
      <c r="J107" s="10" t="str">
        <f t="shared" si="9"/>
        <v>B</v>
      </c>
      <c r="K107" s="11">
        <f ca="1">VLOOKUP(F107,OFFSET(Hodnoc!$A$1:$C$23,0,IF(I107="Hory",0,IF(I107="Ledy",3,IF(I107="Písek",6,IF(I107="Skalky",9,IF(I107="Boulder",12,"chyba")))))),IF(J107="A",2,3),0)*VLOOKUP(G107,Hodnoc!$P$1:$Q$9,2,0)</f>
        <v>5.2</v>
      </c>
      <c r="L107" s="11">
        <f aca="true" t="shared" si="11" ref="L107:L119">L106+K107</f>
        <v>1997.8999999999999</v>
      </c>
      <c r="M107">
        <f t="shared" si="6"/>
        <v>4</v>
      </c>
    </row>
    <row r="108" spans="1:13" ht="12.75">
      <c r="A108" s="7">
        <v>107</v>
      </c>
      <c r="B108" s="8">
        <v>39269</v>
      </c>
      <c r="C108" s="8" t="s">
        <v>616</v>
      </c>
      <c r="D108" s="8" t="s">
        <v>617</v>
      </c>
      <c r="E108" s="7" t="s">
        <v>619</v>
      </c>
      <c r="F108" s="12" t="s">
        <v>155</v>
      </c>
      <c r="G108" s="10" t="s">
        <v>5</v>
      </c>
      <c r="H108" s="10" t="s">
        <v>47</v>
      </c>
      <c r="I108" s="10" t="s">
        <v>7</v>
      </c>
      <c r="J108" s="10" t="str">
        <f t="shared" si="9"/>
        <v>B</v>
      </c>
      <c r="K108" s="11">
        <f ca="1">VLOOKUP(F108,OFFSET(Hodnoc!$A$1:$C$23,0,IF(I108="Hory",0,IF(I108="Ledy",3,IF(I108="Písek",6,IF(I108="Skalky",9,IF(I108="Boulder",12,"chyba")))))),IF(J108="A",2,3),0)*VLOOKUP(G108,Hodnoc!$P$1:$Q$9,2,0)</f>
        <v>7.800000000000001</v>
      </c>
      <c r="L108" s="11">
        <f t="shared" si="11"/>
        <v>2005.6999999999998</v>
      </c>
      <c r="M108">
        <f t="shared" si="6"/>
        <v>4.75</v>
      </c>
    </row>
    <row r="109" spans="1:13" ht="12.75">
      <c r="A109" s="7">
        <v>108</v>
      </c>
      <c r="B109" s="8">
        <v>39269</v>
      </c>
      <c r="C109" s="8" t="s">
        <v>616</v>
      </c>
      <c r="D109" s="8" t="s">
        <v>617</v>
      </c>
      <c r="E109" s="7" t="s">
        <v>620</v>
      </c>
      <c r="F109" s="12">
        <v>5</v>
      </c>
      <c r="G109" s="10" t="s">
        <v>5</v>
      </c>
      <c r="H109" s="10" t="s">
        <v>47</v>
      </c>
      <c r="I109" s="10" t="s">
        <v>7</v>
      </c>
      <c r="J109" s="10" t="str">
        <f t="shared" si="9"/>
        <v>B</v>
      </c>
      <c r="K109" s="11">
        <f ca="1">VLOOKUP(F109,OFFSET(Hodnoc!$A$1:$C$23,0,IF(I109="Hory",0,IF(I109="Ledy",3,IF(I109="Písek",6,IF(I109="Skalky",9,IF(I109="Boulder",12,"chyba")))))),IF(J109="A",2,3),0)*VLOOKUP(G109,Hodnoc!$P$1:$Q$9,2,0)</f>
        <v>10.4</v>
      </c>
      <c r="L109" s="11">
        <f t="shared" si="11"/>
        <v>2016.1</v>
      </c>
      <c r="M109">
        <f t="shared" si="6"/>
        <v>5</v>
      </c>
    </row>
    <row r="110" spans="1:13" ht="12.75">
      <c r="A110" s="7">
        <v>109</v>
      </c>
      <c r="B110" s="8">
        <v>39269</v>
      </c>
      <c r="C110" s="8" t="s">
        <v>616</v>
      </c>
      <c r="D110" s="8" t="s">
        <v>617</v>
      </c>
      <c r="E110" s="7" t="s">
        <v>621</v>
      </c>
      <c r="F110" s="12" t="s">
        <v>153</v>
      </c>
      <c r="G110" s="10" t="s">
        <v>5</v>
      </c>
      <c r="H110" s="10" t="s">
        <v>47</v>
      </c>
      <c r="I110" s="10" t="s">
        <v>7</v>
      </c>
      <c r="J110" s="10" t="str">
        <f t="shared" si="9"/>
        <v>B</v>
      </c>
      <c r="K110" s="11">
        <f ca="1">VLOOKUP(F110,OFFSET(Hodnoc!$A$1:$C$23,0,IF(I110="Hory",0,IF(I110="Ledy",3,IF(I110="Písek",6,IF(I110="Skalky",9,IF(I110="Boulder",12,"chyba")))))),IF(J110="A",2,3),0)*VLOOKUP(G110,Hodnoc!$P$1:$Q$9,2,0)</f>
        <v>3.9000000000000004</v>
      </c>
      <c r="L110" s="11">
        <f t="shared" si="11"/>
        <v>2020</v>
      </c>
      <c r="M110">
        <f t="shared" si="6"/>
        <v>3.25</v>
      </c>
    </row>
    <row r="111" spans="1:13" ht="12.75">
      <c r="A111" s="7">
        <v>110</v>
      </c>
      <c r="B111" s="8">
        <v>39269</v>
      </c>
      <c r="C111" s="8" t="s">
        <v>616</v>
      </c>
      <c r="D111" s="8" t="s">
        <v>617</v>
      </c>
      <c r="E111" s="7" t="s">
        <v>622</v>
      </c>
      <c r="F111" s="12" t="s">
        <v>154</v>
      </c>
      <c r="G111" s="10" t="s">
        <v>5</v>
      </c>
      <c r="H111" s="10" t="s">
        <v>47</v>
      </c>
      <c r="I111" s="10" t="s">
        <v>7</v>
      </c>
      <c r="J111" s="10" t="str">
        <f t="shared" si="9"/>
        <v>B</v>
      </c>
      <c r="K111" s="11">
        <f ca="1">VLOOKUP(F111,OFFSET(Hodnoc!$A$1:$C$23,0,IF(I111="Hory",0,IF(I111="Ledy",3,IF(I111="Písek",6,IF(I111="Skalky",9,IF(I111="Boulder",12,"chyba")))))),IF(J111="A",2,3),0)*VLOOKUP(G111,Hodnoc!$P$1:$Q$9,2,0)</f>
        <v>3.9000000000000004</v>
      </c>
      <c r="L111" s="11">
        <f t="shared" si="11"/>
        <v>2023.9</v>
      </c>
      <c r="M111">
        <f t="shared" si="6"/>
        <v>3.75</v>
      </c>
    </row>
    <row r="112" spans="1:13" ht="12.75">
      <c r="A112" s="7">
        <v>111</v>
      </c>
      <c r="B112" s="8">
        <v>39269</v>
      </c>
      <c r="C112" s="8" t="s">
        <v>616</v>
      </c>
      <c r="D112" s="8" t="s">
        <v>617</v>
      </c>
      <c r="E112" s="7" t="s">
        <v>623</v>
      </c>
      <c r="F112" s="12" t="s">
        <v>155</v>
      </c>
      <c r="G112" s="10" t="s">
        <v>5</v>
      </c>
      <c r="H112" s="10" t="s">
        <v>47</v>
      </c>
      <c r="I112" s="10" t="s">
        <v>7</v>
      </c>
      <c r="J112" s="10" t="str">
        <f t="shared" si="9"/>
        <v>B</v>
      </c>
      <c r="K112" s="11">
        <f ca="1">VLOOKUP(F112,OFFSET(Hodnoc!$A$1:$C$23,0,IF(I112="Hory",0,IF(I112="Ledy",3,IF(I112="Písek",6,IF(I112="Skalky",9,IF(I112="Boulder",12,"chyba")))))),IF(J112="A",2,3),0)*VLOOKUP(G112,Hodnoc!$P$1:$Q$9,2,0)</f>
        <v>7.800000000000001</v>
      </c>
      <c r="L112" s="11">
        <f t="shared" si="11"/>
        <v>2031.7</v>
      </c>
      <c r="M112">
        <f t="shared" si="6"/>
        <v>4.75</v>
      </c>
    </row>
    <row r="113" spans="1:13" ht="12.75">
      <c r="A113" s="7">
        <v>112</v>
      </c>
      <c r="B113" s="8">
        <v>39269</v>
      </c>
      <c r="C113" s="8" t="s">
        <v>616</v>
      </c>
      <c r="D113" s="8" t="s">
        <v>617</v>
      </c>
      <c r="E113" s="7" t="s">
        <v>624</v>
      </c>
      <c r="F113" s="12">
        <v>5</v>
      </c>
      <c r="G113" s="10" t="s">
        <v>5</v>
      </c>
      <c r="H113" s="10" t="s">
        <v>47</v>
      </c>
      <c r="I113" s="10" t="s">
        <v>7</v>
      </c>
      <c r="J113" s="10" t="str">
        <f t="shared" si="9"/>
        <v>B</v>
      </c>
      <c r="K113" s="11">
        <f ca="1">VLOOKUP(F113,OFFSET(Hodnoc!$A$1:$C$23,0,IF(I113="Hory",0,IF(I113="Ledy",3,IF(I113="Písek",6,IF(I113="Skalky",9,IF(I113="Boulder",12,"chyba")))))),IF(J113="A",2,3),0)*VLOOKUP(G113,Hodnoc!$P$1:$Q$9,2,0)</f>
        <v>10.4</v>
      </c>
      <c r="L113" s="11">
        <f t="shared" si="11"/>
        <v>2042.1000000000001</v>
      </c>
      <c r="M113">
        <f t="shared" si="6"/>
        <v>5</v>
      </c>
    </row>
    <row r="114" spans="1:13" ht="12.75">
      <c r="A114" s="7">
        <v>113</v>
      </c>
      <c r="B114" s="8">
        <v>39269</v>
      </c>
      <c r="C114" s="8" t="s">
        <v>616</v>
      </c>
      <c r="D114" s="8" t="s">
        <v>617</v>
      </c>
      <c r="E114" s="7" t="s">
        <v>625</v>
      </c>
      <c r="F114" s="12" t="s">
        <v>154</v>
      </c>
      <c r="G114" s="10" t="s">
        <v>5</v>
      </c>
      <c r="H114" s="10" t="s">
        <v>47</v>
      </c>
      <c r="I114" s="10" t="s">
        <v>7</v>
      </c>
      <c r="J114" s="10" t="str">
        <f t="shared" si="9"/>
        <v>B</v>
      </c>
      <c r="K114" s="11">
        <f ca="1">VLOOKUP(F114,OFFSET(Hodnoc!$A$1:$C$23,0,IF(I114="Hory",0,IF(I114="Ledy",3,IF(I114="Písek",6,IF(I114="Skalky",9,IF(I114="Boulder",12,"chyba")))))),IF(J114="A",2,3),0)*VLOOKUP(G114,Hodnoc!$P$1:$Q$9,2,0)</f>
        <v>3.9000000000000004</v>
      </c>
      <c r="L114" s="11">
        <f t="shared" si="11"/>
        <v>2046.0000000000002</v>
      </c>
      <c r="M114">
        <f t="shared" si="6"/>
        <v>3.75</v>
      </c>
    </row>
    <row r="115" spans="1:13" ht="12.75">
      <c r="A115" s="7">
        <v>114</v>
      </c>
      <c r="B115" s="8">
        <v>39269</v>
      </c>
      <c r="C115" s="8" t="s">
        <v>616</v>
      </c>
      <c r="D115" s="8" t="s">
        <v>617</v>
      </c>
      <c r="E115" s="7" t="s">
        <v>626</v>
      </c>
      <c r="F115" s="12" t="s">
        <v>155</v>
      </c>
      <c r="G115" s="10" t="s">
        <v>5</v>
      </c>
      <c r="H115" s="10" t="s">
        <v>47</v>
      </c>
      <c r="I115" s="10" t="s">
        <v>7</v>
      </c>
      <c r="J115" s="10" t="str">
        <f t="shared" si="9"/>
        <v>B</v>
      </c>
      <c r="K115" s="11">
        <f ca="1">VLOOKUP(F115,OFFSET(Hodnoc!$A$1:$C$23,0,IF(I115="Hory",0,IF(I115="Ledy",3,IF(I115="Písek",6,IF(I115="Skalky",9,IF(I115="Boulder",12,"chyba")))))),IF(J115="A",2,3),0)*VLOOKUP(G115,Hodnoc!$P$1:$Q$9,2,0)</f>
        <v>7.800000000000001</v>
      </c>
      <c r="L115" s="11">
        <f t="shared" si="11"/>
        <v>2053.8</v>
      </c>
      <c r="M115">
        <f t="shared" si="6"/>
        <v>4.75</v>
      </c>
    </row>
    <row r="116" spans="1:13" ht="12.75">
      <c r="A116" s="7">
        <v>115</v>
      </c>
      <c r="B116" s="8">
        <v>39269</v>
      </c>
      <c r="C116" s="8" t="s">
        <v>616</v>
      </c>
      <c r="D116" s="8" t="s">
        <v>617</v>
      </c>
      <c r="E116" s="7" t="s">
        <v>627</v>
      </c>
      <c r="F116" s="12" t="s">
        <v>155</v>
      </c>
      <c r="G116" s="10" t="s">
        <v>5</v>
      </c>
      <c r="H116" s="10" t="s">
        <v>47</v>
      </c>
      <c r="I116" s="10" t="s">
        <v>7</v>
      </c>
      <c r="J116" s="10" t="str">
        <f t="shared" si="9"/>
        <v>B</v>
      </c>
      <c r="K116" s="11">
        <f ca="1">VLOOKUP(F116,OFFSET(Hodnoc!$A$1:$C$23,0,IF(I116="Hory",0,IF(I116="Ledy",3,IF(I116="Písek",6,IF(I116="Skalky",9,IF(I116="Boulder",12,"chyba")))))),IF(J116="A",2,3),0)*VLOOKUP(G116,Hodnoc!$P$1:$Q$9,2,0)</f>
        <v>7.800000000000001</v>
      </c>
      <c r="L116" s="11">
        <f t="shared" si="11"/>
        <v>2061.6000000000004</v>
      </c>
      <c r="M116">
        <f t="shared" si="6"/>
        <v>4.75</v>
      </c>
    </row>
    <row r="117" spans="1:13" ht="12.75">
      <c r="A117" s="7">
        <v>116</v>
      </c>
      <c r="B117" s="8">
        <v>39269</v>
      </c>
      <c r="C117" s="8" t="s">
        <v>616</v>
      </c>
      <c r="D117" s="8" t="s">
        <v>617</v>
      </c>
      <c r="E117" s="7" t="s">
        <v>628</v>
      </c>
      <c r="F117" s="12">
        <v>5</v>
      </c>
      <c r="G117" s="10" t="s">
        <v>5</v>
      </c>
      <c r="H117" s="10" t="s">
        <v>47</v>
      </c>
      <c r="I117" s="10" t="s">
        <v>7</v>
      </c>
      <c r="J117" s="10" t="str">
        <f t="shared" si="9"/>
        <v>B</v>
      </c>
      <c r="K117" s="11">
        <f ca="1">VLOOKUP(F117,OFFSET(Hodnoc!$A$1:$C$23,0,IF(I117="Hory",0,IF(I117="Ledy",3,IF(I117="Písek",6,IF(I117="Skalky",9,IF(I117="Boulder",12,"chyba")))))),IF(J117="A",2,3),0)*VLOOKUP(G117,Hodnoc!$P$1:$Q$9,2,0)</f>
        <v>10.4</v>
      </c>
      <c r="L117" s="11">
        <f t="shared" si="11"/>
        <v>2072.0000000000005</v>
      </c>
      <c r="M117">
        <f t="shared" si="6"/>
        <v>5</v>
      </c>
    </row>
    <row r="118" spans="1:13" ht="12.75">
      <c r="A118" s="7">
        <v>117</v>
      </c>
      <c r="B118" s="8">
        <v>39269</v>
      </c>
      <c r="C118" s="8" t="s">
        <v>616</v>
      </c>
      <c r="D118" s="8" t="s">
        <v>617</v>
      </c>
      <c r="E118" s="7" t="s">
        <v>629</v>
      </c>
      <c r="F118" s="12">
        <v>4</v>
      </c>
      <c r="G118" s="10" t="s">
        <v>5</v>
      </c>
      <c r="H118" s="10" t="s">
        <v>47</v>
      </c>
      <c r="I118" s="10" t="s">
        <v>7</v>
      </c>
      <c r="J118" s="10" t="str">
        <f t="shared" si="9"/>
        <v>B</v>
      </c>
      <c r="K118" s="11">
        <f ca="1">VLOOKUP(F118,OFFSET(Hodnoc!$A$1:$C$23,0,IF(I118="Hory",0,IF(I118="Ledy",3,IF(I118="Písek",6,IF(I118="Skalky",9,IF(I118="Boulder",12,"chyba")))))),IF(J118="A",2,3),0)*VLOOKUP(G118,Hodnoc!$P$1:$Q$9,2,0)</f>
        <v>5.2</v>
      </c>
      <c r="L118" s="11">
        <f t="shared" si="11"/>
        <v>2077.2000000000003</v>
      </c>
      <c r="M118">
        <f t="shared" si="6"/>
        <v>4</v>
      </c>
    </row>
    <row r="119" spans="1:13" ht="12.75">
      <c r="A119" s="7">
        <v>118</v>
      </c>
      <c r="B119" s="8">
        <v>39269</v>
      </c>
      <c r="C119" s="8" t="s">
        <v>616</v>
      </c>
      <c r="D119" s="8" t="s">
        <v>617</v>
      </c>
      <c r="E119" s="7" t="s">
        <v>630</v>
      </c>
      <c r="F119" s="12" t="s">
        <v>153</v>
      </c>
      <c r="G119" s="10" t="s">
        <v>5</v>
      </c>
      <c r="H119" s="10" t="s">
        <v>47</v>
      </c>
      <c r="I119" s="10" t="s">
        <v>7</v>
      </c>
      <c r="J119" s="10" t="str">
        <f t="shared" si="9"/>
        <v>B</v>
      </c>
      <c r="K119" s="11">
        <f ca="1">VLOOKUP(F119,OFFSET(Hodnoc!$A$1:$C$23,0,IF(I119="Hory",0,IF(I119="Ledy",3,IF(I119="Písek",6,IF(I119="Skalky",9,IF(I119="Boulder",12,"chyba")))))),IF(J119="A",2,3),0)*VLOOKUP(G119,Hodnoc!$P$1:$Q$9,2,0)</f>
        <v>3.9000000000000004</v>
      </c>
      <c r="L119" s="11">
        <f t="shared" si="11"/>
        <v>2081.1000000000004</v>
      </c>
      <c r="M119">
        <f t="shared" si="6"/>
        <v>3.25</v>
      </c>
    </row>
    <row r="120" spans="1:13" ht="12.75">
      <c r="A120" s="7">
        <v>119</v>
      </c>
      <c r="B120" s="8">
        <v>39269</v>
      </c>
      <c r="C120" s="8" t="s">
        <v>616</v>
      </c>
      <c r="D120" s="8" t="s">
        <v>617</v>
      </c>
      <c r="E120" s="7" t="s">
        <v>631</v>
      </c>
      <c r="F120" s="12">
        <v>3</v>
      </c>
      <c r="G120" s="10" t="s">
        <v>5</v>
      </c>
      <c r="H120" s="10" t="s">
        <v>47</v>
      </c>
      <c r="I120" s="10" t="s">
        <v>7</v>
      </c>
      <c r="J120" s="10" t="str">
        <f t="shared" si="9"/>
        <v>B</v>
      </c>
      <c r="K120" s="11">
        <f ca="1">VLOOKUP(F120,OFFSET(Hodnoc!$A$1:$C$23,0,IF(I120="Hory",0,IF(I120="Ledy",3,IF(I120="Písek",6,IF(I120="Skalky",9,IF(I120="Boulder",12,"chyba")))))),IF(J120="A",2,3),0)*VLOOKUP(G120,Hodnoc!$P$1:$Q$9,2,0)</f>
        <v>3.9000000000000004</v>
      </c>
      <c r="L120" s="11">
        <f aca="true" t="shared" si="12" ref="L120:L127">L119+K120</f>
        <v>2085.0000000000005</v>
      </c>
      <c r="M120">
        <f t="shared" si="6"/>
        <v>3</v>
      </c>
    </row>
    <row r="121" spans="1:13" ht="12.75">
      <c r="A121" s="7">
        <v>120</v>
      </c>
      <c r="B121" s="8">
        <v>39268</v>
      </c>
      <c r="C121" s="8" t="s">
        <v>616</v>
      </c>
      <c r="D121" s="8" t="s">
        <v>632</v>
      </c>
      <c r="E121" s="7" t="s">
        <v>633</v>
      </c>
      <c r="F121" s="12" t="s">
        <v>153</v>
      </c>
      <c r="G121" s="10" t="s">
        <v>5</v>
      </c>
      <c r="H121" s="10" t="s">
        <v>47</v>
      </c>
      <c r="I121" s="10" t="s">
        <v>7</v>
      </c>
      <c r="J121" s="10" t="str">
        <f t="shared" si="9"/>
        <v>B</v>
      </c>
      <c r="K121" s="11">
        <f ca="1">VLOOKUP(F121,OFFSET(Hodnoc!$A$1:$C$23,0,IF(I121="Hory",0,IF(I121="Ledy",3,IF(I121="Písek",6,IF(I121="Skalky",9,IF(I121="Boulder",12,"chyba")))))),IF(J121="A",2,3),0)*VLOOKUP(G121,Hodnoc!$P$1:$Q$9,2,0)</f>
        <v>3.9000000000000004</v>
      </c>
      <c r="L121" s="11">
        <f t="shared" si="12"/>
        <v>2088.9000000000005</v>
      </c>
      <c r="M121">
        <f t="shared" si="6"/>
        <v>3.25</v>
      </c>
    </row>
    <row r="122" spans="1:13" ht="12.75">
      <c r="A122" s="7">
        <v>121</v>
      </c>
      <c r="B122" s="8">
        <v>39268</v>
      </c>
      <c r="C122" s="8" t="s">
        <v>616</v>
      </c>
      <c r="D122" s="8" t="s">
        <v>632</v>
      </c>
      <c r="E122" s="7" t="s">
        <v>633</v>
      </c>
      <c r="F122" s="12">
        <v>3</v>
      </c>
      <c r="G122" s="10" t="s">
        <v>38</v>
      </c>
      <c r="H122" s="10" t="s">
        <v>47</v>
      </c>
      <c r="I122" s="10" t="s">
        <v>7</v>
      </c>
      <c r="J122" s="10" t="str">
        <f t="shared" si="9"/>
        <v>A</v>
      </c>
      <c r="K122" s="11">
        <f ca="1">VLOOKUP(F122,OFFSET(Hodnoc!$A$1:$C$23,0,IF(I122="Hory",0,IF(I122="Ledy",3,IF(I122="Písek",6,IF(I122="Skalky",9,IF(I122="Boulder",12,"chyba")))))),IF(J122="A",2,3),0)*VLOOKUP(G122,Hodnoc!$P$1:$Q$9,2,0)</f>
        <v>7.5</v>
      </c>
      <c r="L122" s="11">
        <f t="shared" si="12"/>
        <v>2096.4000000000005</v>
      </c>
      <c r="M122">
        <f t="shared" si="6"/>
        <v>3</v>
      </c>
    </row>
    <row r="123" spans="1:13" ht="12.75">
      <c r="A123" s="7">
        <v>122</v>
      </c>
      <c r="B123" s="8">
        <v>39268</v>
      </c>
      <c r="C123" s="8" t="s">
        <v>616</v>
      </c>
      <c r="D123" s="8" t="s">
        <v>634</v>
      </c>
      <c r="E123" s="7" t="s">
        <v>635</v>
      </c>
      <c r="F123" s="12" t="s">
        <v>153</v>
      </c>
      <c r="G123" s="10" t="s">
        <v>5</v>
      </c>
      <c r="H123" s="10" t="s">
        <v>47</v>
      </c>
      <c r="I123" s="10" t="s">
        <v>7</v>
      </c>
      <c r="J123" s="10" t="str">
        <f t="shared" si="9"/>
        <v>B</v>
      </c>
      <c r="K123" s="11">
        <f ca="1">VLOOKUP(F123,OFFSET(Hodnoc!$A$1:$C$23,0,IF(I123="Hory",0,IF(I123="Ledy",3,IF(I123="Písek",6,IF(I123="Skalky",9,IF(I123="Boulder",12,"chyba")))))),IF(J123="A",2,3),0)*VLOOKUP(G123,Hodnoc!$P$1:$Q$9,2,0)</f>
        <v>3.9000000000000004</v>
      </c>
      <c r="L123" s="11">
        <f t="shared" si="12"/>
        <v>2100.3000000000006</v>
      </c>
      <c r="M123">
        <f t="shared" si="6"/>
        <v>3.25</v>
      </c>
    </row>
    <row r="124" spans="1:13" ht="12.75">
      <c r="A124" s="7">
        <v>123</v>
      </c>
      <c r="B124" s="8">
        <v>39268</v>
      </c>
      <c r="C124" s="8" t="s">
        <v>616</v>
      </c>
      <c r="D124" s="8" t="s">
        <v>634</v>
      </c>
      <c r="E124" s="7" t="s">
        <v>636</v>
      </c>
      <c r="F124" s="12">
        <v>3</v>
      </c>
      <c r="G124" s="10" t="s">
        <v>5</v>
      </c>
      <c r="H124" s="10" t="s">
        <v>47</v>
      </c>
      <c r="I124" s="10" t="s">
        <v>7</v>
      </c>
      <c r="J124" s="10" t="str">
        <f t="shared" si="9"/>
        <v>B</v>
      </c>
      <c r="K124" s="11">
        <f ca="1">VLOOKUP(F124,OFFSET(Hodnoc!$A$1:$C$23,0,IF(I124="Hory",0,IF(I124="Ledy",3,IF(I124="Písek",6,IF(I124="Skalky",9,IF(I124="Boulder",12,"chyba")))))),IF(J124="A",2,3),0)*VLOOKUP(G124,Hodnoc!$P$1:$Q$9,2,0)</f>
        <v>3.9000000000000004</v>
      </c>
      <c r="L124" s="11">
        <f t="shared" si="12"/>
        <v>2104.2000000000007</v>
      </c>
      <c r="M124">
        <f t="shared" si="6"/>
        <v>3</v>
      </c>
    </row>
    <row r="125" spans="1:13" ht="12.75">
      <c r="A125" s="7">
        <v>124</v>
      </c>
      <c r="B125" s="8">
        <v>39268</v>
      </c>
      <c r="C125" s="8" t="s">
        <v>616</v>
      </c>
      <c r="D125" s="8" t="s">
        <v>634</v>
      </c>
      <c r="E125" s="7" t="s">
        <v>637</v>
      </c>
      <c r="F125" s="12" t="s">
        <v>153</v>
      </c>
      <c r="G125" s="10" t="s">
        <v>5</v>
      </c>
      <c r="H125" s="10" t="s">
        <v>47</v>
      </c>
      <c r="I125" s="10" t="s">
        <v>7</v>
      </c>
      <c r="J125" s="10" t="str">
        <f t="shared" si="9"/>
        <v>B</v>
      </c>
      <c r="K125" s="11">
        <f ca="1">VLOOKUP(F125,OFFSET(Hodnoc!$A$1:$C$23,0,IF(I125="Hory",0,IF(I125="Ledy",3,IF(I125="Písek",6,IF(I125="Skalky",9,IF(I125="Boulder",12,"chyba")))))),IF(J125="A",2,3),0)*VLOOKUP(G125,Hodnoc!$P$1:$Q$9,2,0)</f>
        <v>3.9000000000000004</v>
      </c>
      <c r="L125" s="11">
        <f t="shared" si="12"/>
        <v>2108.100000000001</v>
      </c>
      <c r="M125">
        <f t="shared" si="6"/>
        <v>3.25</v>
      </c>
    </row>
    <row r="126" spans="1:13" ht="12.75">
      <c r="A126" s="7">
        <v>125</v>
      </c>
      <c r="B126" s="8">
        <v>39268</v>
      </c>
      <c r="C126" s="8" t="s">
        <v>616</v>
      </c>
      <c r="D126" s="8" t="s">
        <v>634</v>
      </c>
      <c r="E126" s="7" t="s">
        <v>638</v>
      </c>
      <c r="F126" s="12" t="s">
        <v>154</v>
      </c>
      <c r="G126" s="10" t="s">
        <v>38</v>
      </c>
      <c r="H126" s="10" t="s">
        <v>47</v>
      </c>
      <c r="I126" s="10" t="s">
        <v>7</v>
      </c>
      <c r="J126" s="10" t="str">
        <f t="shared" si="9"/>
        <v>A</v>
      </c>
      <c r="K126" s="11">
        <f ca="1">VLOOKUP(F126,OFFSET(Hodnoc!$A$1:$C$23,0,IF(I126="Hory",0,IF(I126="Ledy",3,IF(I126="Písek",6,IF(I126="Skalky",9,IF(I126="Boulder",12,"chyba")))))),IF(J126="A",2,3),0)*VLOOKUP(G126,Hodnoc!$P$1:$Q$9,2,0)</f>
        <v>10.5</v>
      </c>
      <c r="L126" s="11">
        <f t="shared" si="12"/>
        <v>2118.600000000001</v>
      </c>
      <c r="M126">
        <f t="shared" si="6"/>
        <v>3.75</v>
      </c>
    </row>
    <row r="127" spans="1:13" ht="12.75">
      <c r="A127" s="7">
        <v>126</v>
      </c>
      <c r="B127" s="8">
        <v>39268</v>
      </c>
      <c r="C127" s="8" t="s">
        <v>616</v>
      </c>
      <c r="D127" s="8" t="s">
        <v>634</v>
      </c>
      <c r="E127" s="7" t="s">
        <v>639</v>
      </c>
      <c r="F127" s="12">
        <v>3</v>
      </c>
      <c r="G127" s="10" t="s">
        <v>5</v>
      </c>
      <c r="H127" s="10" t="s">
        <v>47</v>
      </c>
      <c r="I127" s="10" t="s">
        <v>7</v>
      </c>
      <c r="J127" s="10" t="str">
        <f t="shared" si="9"/>
        <v>B</v>
      </c>
      <c r="K127" s="11">
        <f ca="1">VLOOKUP(F127,OFFSET(Hodnoc!$A$1:$C$23,0,IF(I127="Hory",0,IF(I127="Ledy",3,IF(I127="Písek",6,IF(I127="Skalky",9,IF(I127="Boulder",12,"chyba")))))),IF(J127="A",2,3),0)*VLOOKUP(G127,Hodnoc!$P$1:$Q$9,2,0)</f>
        <v>3.9000000000000004</v>
      </c>
      <c r="L127" s="11">
        <f t="shared" si="12"/>
        <v>2122.500000000001</v>
      </c>
      <c r="M127">
        <f t="shared" si="6"/>
        <v>3</v>
      </c>
    </row>
    <row r="128" spans="1:13" ht="12.75">
      <c r="A128" s="7">
        <v>127</v>
      </c>
      <c r="B128" s="8">
        <v>39285</v>
      </c>
      <c r="C128" s="8" t="s">
        <v>259</v>
      </c>
      <c r="D128" s="8"/>
      <c r="E128" s="8" t="s">
        <v>689</v>
      </c>
      <c r="F128" s="12" t="s">
        <v>159</v>
      </c>
      <c r="G128" s="10" t="s">
        <v>39</v>
      </c>
      <c r="H128" s="10" t="s">
        <v>47</v>
      </c>
      <c r="I128" s="10" t="s">
        <v>9</v>
      </c>
      <c r="J128" s="10" t="str">
        <f aca="true" t="shared" si="13" ref="J128:J134">IF(OR(G128="TR",G128="TRO"),"B","A")</f>
        <v>A</v>
      </c>
      <c r="K128" s="11">
        <f ca="1">VLOOKUP(F128,OFFSET(Hodnoc!$A$1:$C$23,0,IF(I128="Hory",0,IF(I128="Ledy",3,IF(I128="Písek",6,IF(I128="Skalky",9,IF(I128="Boulder",12,"chyba")))))),IF(J128="A",2,3),0)*VLOOKUP(G128,Hodnoc!$P$1:$Q$9,2,0)</f>
        <v>37.5</v>
      </c>
      <c r="L128" s="11">
        <f aca="true" t="shared" si="14" ref="L128:L134">L127+K128</f>
        <v>2160.000000000001</v>
      </c>
      <c r="M128">
        <f t="shared" si="6"/>
        <v>6.75</v>
      </c>
    </row>
    <row r="129" spans="1:13" ht="12.75">
      <c r="A129" s="7">
        <v>128</v>
      </c>
      <c r="B129" s="8">
        <v>39285</v>
      </c>
      <c r="C129" s="8" t="s">
        <v>259</v>
      </c>
      <c r="D129" s="8"/>
      <c r="E129" s="8" t="s">
        <v>690</v>
      </c>
      <c r="F129" s="12">
        <v>7</v>
      </c>
      <c r="G129" s="10" t="s">
        <v>40</v>
      </c>
      <c r="H129" s="10" t="s">
        <v>47</v>
      </c>
      <c r="I129" s="10" t="s">
        <v>9</v>
      </c>
      <c r="J129" s="10" t="str">
        <f t="shared" si="13"/>
        <v>A</v>
      </c>
      <c r="K129" s="11">
        <f ca="1">VLOOKUP(F129,OFFSET(Hodnoc!$A$1:$C$23,0,IF(I129="Hory",0,IF(I129="Ledy",3,IF(I129="Písek",6,IF(I129="Skalky",9,IF(I129="Boulder",12,"chyba")))))),IF(J129="A",2,3),0)*VLOOKUP(G129,Hodnoc!$P$1:$Q$9,2,0)</f>
        <v>43.5</v>
      </c>
      <c r="L129" s="11">
        <f t="shared" si="14"/>
        <v>2203.500000000001</v>
      </c>
      <c r="M129">
        <f t="shared" si="6"/>
        <v>7</v>
      </c>
    </row>
    <row r="130" spans="1:13" ht="12.75">
      <c r="A130" s="7">
        <v>129</v>
      </c>
      <c r="B130" s="8">
        <v>39285</v>
      </c>
      <c r="C130" s="8" t="s">
        <v>259</v>
      </c>
      <c r="D130" s="8"/>
      <c r="E130" s="8" t="s">
        <v>691</v>
      </c>
      <c r="F130" s="12" t="s">
        <v>158</v>
      </c>
      <c r="G130" s="10" t="s">
        <v>40</v>
      </c>
      <c r="H130" s="10" t="s">
        <v>47</v>
      </c>
      <c r="I130" s="10" t="s">
        <v>9</v>
      </c>
      <c r="J130" s="10" t="str">
        <f t="shared" si="13"/>
        <v>A</v>
      </c>
      <c r="K130" s="11">
        <f ca="1">VLOOKUP(F130,OFFSET(Hodnoc!$A$1:$C$23,0,IF(I130="Hory",0,IF(I130="Ledy",3,IF(I130="Písek",6,IF(I130="Skalky",9,IF(I130="Boulder",12,"chyba")))))),IF(J130="A",2,3),0)*VLOOKUP(G130,Hodnoc!$P$1:$Q$9,2,0)</f>
        <v>31.5</v>
      </c>
      <c r="L130" s="11">
        <f t="shared" si="14"/>
        <v>2235.000000000001</v>
      </c>
      <c r="M130">
        <f t="shared" si="6"/>
        <v>6.25</v>
      </c>
    </row>
    <row r="131" spans="1:13" ht="12.75">
      <c r="A131" s="7">
        <v>130</v>
      </c>
      <c r="B131" s="8">
        <v>39285</v>
      </c>
      <c r="C131" s="8" t="s">
        <v>259</v>
      </c>
      <c r="D131" s="8"/>
      <c r="E131" s="8" t="s">
        <v>692</v>
      </c>
      <c r="F131" s="12">
        <v>6</v>
      </c>
      <c r="G131" s="10" t="s">
        <v>40</v>
      </c>
      <c r="H131" s="10" t="s">
        <v>47</v>
      </c>
      <c r="I131" s="10" t="s">
        <v>9</v>
      </c>
      <c r="J131" s="10" t="str">
        <f t="shared" si="13"/>
        <v>A</v>
      </c>
      <c r="K131" s="11">
        <f ca="1">VLOOKUP(F131,OFFSET(Hodnoc!$A$1:$C$23,0,IF(I131="Hory",0,IF(I131="Ledy",3,IF(I131="Písek",6,IF(I131="Skalky",9,IF(I131="Boulder",12,"chyba")))))),IF(J131="A",2,3),0)*VLOOKUP(G131,Hodnoc!$P$1:$Q$9,2,0)</f>
        <v>27</v>
      </c>
      <c r="L131" s="11">
        <f t="shared" si="14"/>
        <v>2262.000000000001</v>
      </c>
      <c r="M131">
        <f aca="true" t="shared" si="15" ref="M131:M193">VLOOKUP(F131,$P$4:$Q$26,2,0)</f>
        <v>6</v>
      </c>
    </row>
    <row r="132" spans="1:13" ht="12.75">
      <c r="A132" s="7">
        <v>131</v>
      </c>
      <c r="B132" s="8">
        <v>39282</v>
      </c>
      <c r="C132" s="8" t="s">
        <v>694</v>
      </c>
      <c r="D132" s="8"/>
      <c r="E132" s="8" t="s">
        <v>693</v>
      </c>
      <c r="F132" s="12">
        <v>3</v>
      </c>
      <c r="G132" s="10" t="s">
        <v>38</v>
      </c>
      <c r="H132" s="10" t="s">
        <v>47</v>
      </c>
      <c r="I132" s="10" t="s">
        <v>9</v>
      </c>
      <c r="J132" s="10" t="str">
        <f t="shared" si="13"/>
        <v>A</v>
      </c>
      <c r="K132" s="11">
        <f ca="1">VLOOKUP(F132,OFFSET(Hodnoc!$A$1:$C$23,0,IF(I132="Hory",0,IF(I132="Ledy",3,IF(I132="Písek",6,IF(I132="Skalky",9,IF(I132="Boulder",12,"chyba")))))),IF(J132="A",2,3),0)*VLOOKUP(G132,Hodnoc!$P$1:$Q$9,2,0)</f>
        <v>4.5</v>
      </c>
      <c r="L132" s="11">
        <f t="shared" si="14"/>
        <v>2266.500000000001</v>
      </c>
      <c r="M132">
        <f t="shared" si="15"/>
        <v>3</v>
      </c>
    </row>
    <row r="133" spans="1:13" ht="12.75">
      <c r="A133" s="7">
        <v>132</v>
      </c>
      <c r="B133" s="8">
        <v>39282</v>
      </c>
      <c r="C133" s="8" t="s">
        <v>694</v>
      </c>
      <c r="D133" s="8"/>
      <c r="E133" s="8" t="s">
        <v>485</v>
      </c>
      <c r="F133" s="12" t="s">
        <v>157</v>
      </c>
      <c r="G133" s="10" t="s">
        <v>5</v>
      </c>
      <c r="H133" s="10" t="s">
        <v>47</v>
      </c>
      <c r="I133" s="10" t="s">
        <v>9</v>
      </c>
      <c r="J133" s="10" t="str">
        <f t="shared" si="13"/>
        <v>B</v>
      </c>
      <c r="K133" s="11">
        <f ca="1">VLOOKUP(F133,OFFSET(Hodnoc!$A$1:$C$23,0,IF(I133="Hory",0,IF(I133="Ledy",3,IF(I133="Písek",6,IF(I133="Skalky",9,IF(I133="Boulder",12,"chyba")))))),IF(J133="A",2,3),0)*VLOOKUP(G133,Hodnoc!$P$1:$Q$9,2,0)</f>
        <v>9.1</v>
      </c>
      <c r="L133" s="11">
        <f t="shared" si="14"/>
        <v>2275.600000000001</v>
      </c>
      <c r="M133">
        <f t="shared" si="15"/>
        <v>5.75</v>
      </c>
    </row>
    <row r="134" spans="1:13" ht="12.75">
      <c r="A134" s="7">
        <v>133</v>
      </c>
      <c r="B134" s="8">
        <v>39282</v>
      </c>
      <c r="C134" s="8" t="s">
        <v>694</v>
      </c>
      <c r="D134" s="8"/>
      <c r="E134" s="8" t="s">
        <v>695</v>
      </c>
      <c r="F134" s="12">
        <v>5</v>
      </c>
      <c r="G134" s="10" t="s">
        <v>5</v>
      </c>
      <c r="H134" s="10" t="s">
        <v>47</v>
      </c>
      <c r="I134" s="10" t="s">
        <v>9</v>
      </c>
      <c r="J134" s="10" t="str">
        <f t="shared" si="13"/>
        <v>B</v>
      </c>
      <c r="K134" s="11">
        <f ca="1">VLOOKUP(F134,OFFSET(Hodnoc!$A$1:$C$23,0,IF(I134="Hory",0,IF(I134="Ledy",3,IF(I134="Písek",6,IF(I134="Skalky",9,IF(I134="Boulder",12,"chyba")))))),IF(J134="A",2,3),0)*VLOOKUP(G134,Hodnoc!$P$1:$Q$9,2,0)</f>
        <v>6.5</v>
      </c>
      <c r="L134" s="11">
        <f t="shared" si="14"/>
        <v>2282.100000000001</v>
      </c>
      <c r="M134">
        <f t="shared" si="15"/>
        <v>5</v>
      </c>
    </row>
    <row r="135" spans="1:13" ht="12.75">
      <c r="A135" s="7">
        <v>134</v>
      </c>
      <c r="B135" s="8">
        <v>39290</v>
      </c>
      <c r="C135" s="8" t="s">
        <v>259</v>
      </c>
      <c r="D135" s="8"/>
      <c r="E135" s="8" t="s">
        <v>57</v>
      </c>
      <c r="F135" s="12" t="s">
        <v>159</v>
      </c>
      <c r="G135" s="10" t="s">
        <v>39</v>
      </c>
      <c r="H135" s="10" t="s">
        <v>47</v>
      </c>
      <c r="I135" s="10" t="s">
        <v>9</v>
      </c>
      <c r="J135" s="10" t="str">
        <f aca="true" t="shared" si="16" ref="J135:J141">IF(OR(G135="TR",G135="TRO"),"B","A")</f>
        <v>A</v>
      </c>
      <c r="K135" s="11">
        <f ca="1">VLOOKUP(F135,OFFSET(Hodnoc!$A$1:$C$23,0,IF(I135="Hory",0,IF(I135="Ledy",3,IF(I135="Písek",6,IF(I135="Skalky",9,IF(I135="Boulder",12,"chyba")))))),IF(J135="A",2,3),0)*VLOOKUP(G135,Hodnoc!$P$1:$Q$9,2,0)</f>
        <v>37.5</v>
      </c>
      <c r="L135" s="11">
        <f aca="true" t="shared" si="17" ref="L135:L141">L134+K135</f>
        <v>2319.600000000001</v>
      </c>
      <c r="M135">
        <f t="shared" si="15"/>
        <v>6.75</v>
      </c>
    </row>
    <row r="136" spans="1:13" ht="12.75">
      <c r="A136" s="7">
        <v>135</v>
      </c>
      <c r="B136" s="8">
        <v>39290</v>
      </c>
      <c r="C136" s="8" t="s">
        <v>259</v>
      </c>
      <c r="D136" s="8"/>
      <c r="E136" s="8" t="s">
        <v>473</v>
      </c>
      <c r="F136" s="12">
        <v>7</v>
      </c>
      <c r="G136" s="10" t="s">
        <v>38</v>
      </c>
      <c r="H136" s="10" t="s">
        <v>47</v>
      </c>
      <c r="I136" s="10" t="s">
        <v>9</v>
      </c>
      <c r="J136" s="10" t="str">
        <f t="shared" si="16"/>
        <v>A</v>
      </c>
      <c r="K136" s="11">
        <f ca="1">VLOOKUP(F136,OFFSET(Hodnoc!$A$1:$C$23,0,IF(I136="Hory",0,IF(I136="Ledy",3,IF(I136="Písek",6,IF(I136="Skalky",9,IF(I136="Boulder",12,"chyba")))))),IF(J136="A",2,3),0)*VLOOKUP(G136,Hodnoc!$P$1:$Q$9,2,0)</f>
        <v>43.5</v>
      </c>
      <c r="L136" s="11">
        <f t="shared" si="17"/>
        <v>2363.100000000001</v>
      </c>
      <c r="M136">
        <f t="shared" si="15"/>
        <v>7</v>
      </c>
    </row>
    <row r="137" spans="1:13" ht="12.75">
      <c r="A137" s="7">
        <v>136</v>
      </c>
      <c r="B137" s="8">
        <v>39290</v>
      </c>
      <c r="C137" s="8" t="s">
        <v>259</v>
      </c>
      <c r="D137" s="8"/>
      <c r="E137" s="8" t="s">
        <v>83</v>
      </c>
      <c r="F137" s="12">
        <v>6</v>
      </c>
      <c r="G137" s="10" t="s">
        <v>39</v>
      </c>
      <c r="H137" s="10" t="s">
        <v>47</v>
      </c>
      <c r="I137" s="10" t="s">
        <v>9</v>
      </c>
      <c r="J137" s="10" t="str">
        <f t="shared" si="16"/>
        <v>A</v>
      </c>
      <c r="K137" s="11">
        <f ca="1">VLOOKUP(F137,OFFSET(Hodnoc!$A$1:$C$23,0,IF(I137="Hory",0,IF(I137="Ledy",3,IF(I137="Písek",6,IF(I137="Skalky",9,IF(I137="Boulder",12,"chyba")))))),IF(J137="A",2,3),0)*VLOOKUP(G137,Hodnoc!$P$1:$Q$9,2,0)</f>
        <v>27</v>
      </c>
      <c r="L137" s="11">
        <f t="shared" si="17"/>
        <v>2390.100000000001</v>
      </c>
      <c r="M137">
        <f t="shared" si="15"/>
        <v>6</v>
      </c>
    </row>
    <row r="138" spans="1:13" ht="12.75">
      <c r="A138" s="7">
        <v>137</v>
      </c>
      <c r="B138" s="8">
        <v>39290</v>
      </c>
      <c r="C138" s="8" t="s">
        <v>259</v>
      </c>
      <c r="D138" s="8"/>
      <c r="E138" s="8" t="s">
        <v>774</v>
      </c>
      <c r="F138" s="12" t="s">
        <v>147</v>
      </c>
      <c r="G138" s="10" t="s">
        <v>5</v>
      </c>
      <c r="H138" s="10" t="s">
        <v>47</v>
      </c>
      <c r="I138" s="10" t="s">
        <v>9</v>
      </c>
      <c r="J138" s="10" t="str">
        <f t="shared" si="16"/>
        <v>B</v>
      </c>
      <c r="K138" s="11">
        <f ca="1">VLOOKUP(F138,OFFSET(Hodnoc!$A$1:$C$23,0,IF(I138="Hory",0,IF(I138="Ledy",3,IF(I138="Písek",6,IF(I138="Skalky",9,IF(I138="Boulder",12,"chyba")))))),IF(J138="A",2,3),0)*VLOOKUP(G138,Hodnoc!$P$1:$Q$9,2,0)</f>
        <v>20.8</v>
      </c>
      <c r="L138" s="11">
        <f t="shared" si="17"/>
        <v>2410.900000000001</v>
      </c>
      <c r="M138">
        <f t="shared" si="15"/>
        <v>7.25</v>
      </c>
    </row>
    <row r="139" spans="1:13" ht="12.75">
      <c r="A139" s="7">
        <v>138</v>
      </c>
      <c r="B139" s="8">
        <v>39290</v>
      </c>
      <c r="C139" s="8" t="s">
        <v>259</v>
      </c>
      <c r="D139" s="8"/>
      <c r="E139" s="8" t="s">
        <v>302</v>
      </c>
      <c r="F139" s="12" t="s">
        <v>158</v>
      </c>
      <c r="G139" s="10" t="s">
        <v>39</v>
      </c>
      <c r="H139" s="10" t="s">
        <v>47</v>
      </c>
      <c r="I139" s="10" t="s">
        <v>9</v>
      </c>
      <c r="J139" s="10" t="str">
        <f t="shared" si="16"/>
        <v>A</v>
      </c>
      <c r="K139" s="11">
        <f ca="1">VLOOKUP(F139,OFFSET(Hodnoc!$A$1:$C$23,0,IF(I139="Hory",0,IF(I139="Ledy",3,IF(I139="Písek",6,IF(I139="Skalky",9,IF(I139="Boulder",12,"chyba")))))),IF(J139="A",2,3),0)*VLOOKUP(G139,Hodnoc!$P$1:$Q$9,2,0)</f>
        <v>31.5</v>
      </c>
      <c r="L139" s="11">
        <f t="shared" si="17"/>
        <v>2442.400000000001</v>
      </c>
      <c r="M139">
        <f t="shared" si="15"/>
        <v>6.25</v>
      </c>
    </row>
    <row r="140" spans="1:13" ht="12.75">
      <c r="A140" s="7">
        <v>139</v>
      </c>
      <c r="B140" s="8">
        <v>39290</v>
      </c>
      <c r="C140" s="8" t="s">
        <v>259</v>
      </c>
      <c r="D140" s="8"/>
      <c r="E140" s="8" t="s">
        <v>50</v>
      </c>
      <c r="F140" s="12">
        <v>6</v>
      </c>
      <c r="G140" s="10" t="s">
        <v>40</v>
      </c>
      <c r="H140" s="10" t="s">
        <v>47</v>
      </c>
      <c r="I140" s="10" t="s">
        <v>9</v>
      </c>
      <c r="J140" s="10" t="str">
        <f t="shared" si="16"/>
        <v>A</v>
      </c>
      <c r="K140" s="11">
        <f ca="1">VLOOKUP(F140,OFFSET(Hodnoc!$A$1:$C$23,0,IF(I140="Hory",0,IF(I140="Ledy",3,IF(I140="Písek",6,IF(I140="Skalky",9,IF(I140="Boulder",12,"chyba")))))),IF(J140="A",2,3),0)*VLOOKUP(G140,Hodnoc!$P$1:$Q$9,2,0)</f>
        <v>27</v>
      </c>
      <c r="L140" s="11">
        <f t="shared" si="17"/>
        <v>2469.400000000001</v>
      </c>
      <c r="M140">
        <f t="shared" si="15"/>
        <v>6</v>
      </c>
    </row>
    <row r="141" spans="1:13" ht="12.75">
      <c r="A141" s="7">
        <v>140</v>
      </c>
      <c r="B141" s="8">
        <v>39285</v>
      </c>
      <c r="C141" s="8" t="s">
        <v>259</v>
      </c>
      <c r="D141" s="8"/>
      <c r="E141" s="8" t="s">
        <v>689</v>
      </c>
      <c r="F141" s="12" t="s">
        <v>159</v>
      </c>
      <c r="G141" s="10" t="s">
        <v>39</v>
      </c>
      <c r="H141" s="10" t="s">
        <v>47</v>
      </c>
      <c r="I141" s="10" t="s">
        <v>9</v>
      </c>
      <c r="J141" s="10" t="str">
        <f t="shared" si="16"/>
        <v>A</v>
      </c>
      <c r="K141" s="11">
        <f ca="1">VLOOKUP(F141,OFFSET(Hodnoc!$A$1:$C$23,0,IF(I141="Hory",0,IF(I141="Ledy",3,IF(I141="Písek",6,IF(I141="Skalky",9,IF(I141="Boulder",12,"chyba")))))),IF(J141="A",2,3),0)*VLOOKUP(G141,Hodnoc!$P$1:$Q$9,2,0)</f>
        <v>37.5</v>
      </c>
      <c r="L141" s="11">
        <f t="shared" si="17"/>
        <v>2506.900000000001</v>
      </c>
      <c r="M141">
        <f t="shared" si="15"/>
        <v>6.75</v>
      </c>
    </row>
    <row r="142" spans="1:13" ht="12.75">
      <c r="A142" s="7">
        <v>141</v>
      </c>
      <c r="B142" s="8">
        <v>39299</v>
      </c>
      <c r="C142" s="8" t="s">
        <v>259</v>
      </c>
      <c r="D142" s="8"/>
      <c r="E142" s="8" t="s">
        <v>50</v>
      </c>
      <c r="F142" s="12">
        <v>6</v>
      </c>
      <c r="G142" s="10" t="s">
        <v>39</v>
      </c>
      <c r="H142" s="10" t="s">
        <v>47</v>
      </c>
      <c r="I142" s="10" t="s">
        <v>9</v>
      </c>
      <c r="J142" s="10" t="str">
        <f>IF(OR(G142="TR",G142="TRO"),"B","A")</f>
        <v>A</v>
      </c>
      <c r="K142" s="11">
        <f ca="1">VLOOKUP(F142,OFFSET(Hodnoc!$A$1:$C$23,0,IF(I142="Hory",0,IF(I142="Ledy",3,IF(I142="Písek",6,IF(I142="Skalky",9,IF(I142="Boulder",12,"chyba")))))),IF(J142="A",2,3),0)*VLOOKUP(G142,Hodnoc!$P$1:$Q$9,2,0)</f>
        <v>27</v>
      </c>
      <c r="L142" s="11">
        <f>L141+K142</f>
        <v>2533.900000000001</v>
      </c>
      <c r="M142">
        <f t="shared" si="15"/>
        <v>6</v>
      </c>
    </row>
    <row r="143" spans="1:13" ht="12.75">
      <c r="A143" s="7">
        <v>142</v>
      </c>
      <c r="B143" s="8">
        <v>39299</v>
      </c>
      <c r="C143" s="8" t="s">
        <v>259</v>
      </c>
      <c r="D143" s="8"/>
      <c r="E143" s="8" t="s">
        <v>260</v>
      </c>
      <c r="F143" s="12" t="s">
        <v>159</v>
      </c>
      <c r="G143" s="10" t="s">
        <v>39</v>
      </c>
      <c r="H143" s="10" t="s">
        <v>47</v>
      </c>
      <c r="I143" s="10" t="s">
        <v>9</v>
      </c>
      <c r="J143" s="10" t="str">
        <f>IF(OR(G143="TR",G143="TRO"),"B","A")</f>
        <v>A</v>
      </c>
      <c r="K143" s="11">
        <f ca="1">VLOOKUP(F143,OFFSET(Hodnoc!$A$1:$C$23,0,IF(I143="Hory",0,IF(I143="Ledy",3,IF(I143="Písek",6,IF(I143="Skalky",9,IF(I143="Boulder",12,"chyba")))))),IF(J143="A",2,3),0)*VLOOKUP(G143,Hodnoc!$P$1:$Q$9,2,0)</f>
        <v>37.5</v>
      </c>
      <c r="L143" s="11">
        <f>L142+K143</f>
        <v>2571.400000000001</v>
      </c>
      <c r="M143">
        <f t="shared" si="15"/>
        <v>6.75</v>
      </c>
    </row>
    <row r="144" spans="1:13" ht="12.75">
      <c r="A144" s="7">
        <v>143</v>
      </c>
      <c r="B144" s="8">
        <v>39299</v>
      </c>
      <c r="C144" s="8" t="s">
        <v>259</v>
      </c>
      <c r="D144" s="8"/>
      <c r="E144" s="8" t="s">
        <v>791</v>
      </c>
      <c r="F144" s="12" t="s">
        <v>159</v>
      </c>
      <c r="G144" s="10" t="s">
        <v>39</v>
      </c>
      <c r="H144" s="10" t="s">
        <v>47</v>
      </c>
      <c r="I144" s="10" t="s">
        <v>9</v>
      </c>
      <c r="J144" s="10" t="str">
        <f>IF(OR(G144="TR",G144="TRO"),"B","A")</f>
        <v>A</v>
      </c>
      <c r="K144" s="11">
        <f ca="1">VLOOKUP(F144,OFFSET(Hodnoc!$A$1:$C$23,0,IF(I144="Hory",0,IF(I144="Ledy",3,IF(I144="Písek",6,IF(I144="Skalky",9,IF(I144="Boulder",12,"chyba")))))),IF(J144="A",2,3),0)*VLOOKUP(G144,Hodnoc!$P$1:$Q$9,2,0)</f>
        <v>37.5</v>
      </c>
      <c r="L144" s="11">
        <f>L143+K144</f>
        <v>2608.900000000001</v>
      </c>
      <c r="M144">
        <f t="shared" si="15"/>
        <v>6.75</v>
      </c>
    </row>
    <row r="145" spans="1:13" ht="12.75">
      <c r="A145" s="7">
        <v>144</v>
      </c>
      <c r="B145" s="8">
        <v>39299</v>
      </c>
      <c r="C145" s="8" t="s">
        <v>259</v>
      </c>
      <c r="D145" s="8"/>
      <c r="E145" s="8" t="s">
        <v>792</v>
      </c>
      <c r="F145" s="12" t="s">
        <v>158</v>
      </c>
      <c r="G145" s="10" t="s">
        <v>38</v>
      </c>
      <c r="H145" s="10" t="s">
        <v>47</v>
      </c>
      <c r="I145" s="10" t="s">
        <v>9</v>
      </c>
      <c r="J145" s="10" t="str">
        <f>IF(OR(G145="TR",G145="TRO"),"B","A")</f>
        <v>A</v>
      </c>
      <c r="K145" s="11">
        <f ca="1">VLOOKUP(F145,OFFSET(Hodnoc!$A$1:$C$23,0,IF(I145="Hory",0,IF(I145="Ledy",3,IF(I145="Písek",6,IF(I145="Skalky",9,IF(I145="Boulder",12,"chyba")))))),IF(J145="A",2,3),0)*VLOOKUP(G145,Hodnoc!$P$1:$Q$9,2,0)</f>
        <v>31.5</v>
      </c>
      <c r="L145" s="11">
        <f>L144+K145</f>
        <v>2640.400000000001</v>
      </c>
      <c r="M145">
        <f t="shared" si="15"/>
        <v>6.25</v>
      </c>
    </row>
    <row r="146" spans="1:13" ht="12.75">
      <c r="A146" s="7">
        <v>145</v>
      </c>
      <c r="B146" s="8">
        <v>39299</v>
      </c>
      <c r="C146" s="8" t="s">
        <v>259</v>
      </c>
      <c r="D146" s="8"/>
      <c r="E146" s="8" t="s">
        <v>46</v>
      </c>
      <c r="F146" s="12" t="s">
        <v>158</v>
      </c>
      <c r="G146" s="10" t="s">
        <v>39</v>
      </c>
      <c r="H146" s="10" t="s">
        <v>47</v>
      </c>
      <c r="I146" s="10" t="s">
        <v>9</v>
      </c>
      <c r="J146" s="10" t="str">
        <f aca="true" t="shared" si="18" ref="J146:J153">IF(OR(G146="TR",G146="TRO"),"B","A")</f>
        <v>A</v>
      </c>
      <c r="K146" s="11">
        <f ca="1">VLOOKUP(F146,OFFSET(Hodnoc!$A$1:$C$23,0,IF(I146="Hory",0,IF(I146="Ledy",3,IF(I146="Písek",6,IF(I146="Skalky",9,IF(I146="Boulder",12,"chyba")))))),IF(J146="A",2,3),0)*VLOOKUP(G146,Hodnoc!$P$1:$Q$9,2,0)</f>
        <v>31.5</v>
      </c>
      <c r="L146" s="11">
        <f aca="true" t="shared" si="19" ref="L146:L153">L145+K146</f>
        <v>2671.900000000001</v>
      </c>
      <c r="M146">
        <f t="shared" si="15"/>
        <v>6.25</v>
      </c>
    </row>
    <row r="147" spans="1:13" ht="12.75">
      <c r="A147" s="7">
        <v>146</v>
      </c>
      <c r="B147" s="8">
        <v>39319</v>
      </c>
      <c r="C147" s="8" t="s">
        <v>824</v>
      </c>
      <c r="D147" s="8"/>
      <c r="E147" s="8" t="s">
        <v>823</v>
      </c>
      <c r="F147" s="12" t="s">
        <v>22</v>
      </c>
      <c r="G147" s="10" t="s">
        <v>171</v>
      </c>
      <c r="H147" s="10" t="s">
        <v>47</v>
      </c>
      <c r="I147" s="10" t="s">
        <v>401</v>
      </c>
      <c r="J147" s="10" t="str">
        <f t="shared" si="18"/>
        <v>B</v>
      </c>
      <c r="K147" s="11">
        <f ca="1">VLOOKUP(F147,OFFSET(Hodnoc!$A$1:$C$23,0,IF(I147="Hory",0,IF(I147="Ledy",3,IF(I147="Písek",6,IF(I147="Skalky",9,IF(I147="Boulder",12,"chyba")))))),IF(J147="A",2,3),0)*VLOOKUP(G147,Hodnoc!$P$1:$Q$9,2,0)</f>
        <v>9</v>
      </c>
      <c r="L147" s="11">
        <f t="shared" si="19"/>
        <v>2680.900000000001</v>
      </c>
      <c r="M147" t="s">
        <v>75</v>
      </c>
    </row>
    <row r="148" spans="1:13" ht="12.75">
      <c r="A148" s="7">
        <v>147</v>
      </c>
      <c r="B148" s="8">
        <v>39319</v>
      </c>
      <c r="C148" s="8" t="s">
        <v>824</v>
      </c>
      <c r="D148" s="8"/>
      <c r="E148" s="8" t="s">
        <v>825</v>
      </c>
      <c r="F148" s="12" t="s">
        <v>22</v>
      </c>
      <c r="G148" s="10" t="s">
        <v>38</v>
      </c>
      <c r="H148" s="10" t="s">
        <v>47</v>
      </c>
      <c r="I148" s="10" t="s">
        <v>401</v>
      </c>
      <c r="J148" s="10" t="str">
        <f t="shared" si="18"/>
        <v>A</v>
      </c>
      <c r="K148" s="11">
        <f ca="1">VLOOKUP(F148,OFFSET(Hodnoc!$A$1:$C$23,0,IF(I148="Hory",0,IF(I148="Ledy",3,IF(I148="Písek",6,IF(I148="Skalky",9,IF(I148="Boulder",12,"chyba")))))),IF(J148="A",2,3),0)*VLOOKUP(G148,Hodnoc!$P$1:$Q$9,2,0)</f>
        <v>30</v>
      </c>
      <c r="L148" s="11">
        <f t="shared" si="19"/>
        <v>2710.900000000001</v>
      </c>
      <c r="M148" t="s">
        <v>75</v>
      </c>
    </row>
    <row r="149" spans="1:13" ht="12.75">
      <c r="A149" s="7">
        <v>148</v>
      </c>
      <c r="B149" s="8">
        <v>39319</v>
      </c>
      <c r="C149" s="8" t="s">
        <v>824</v>
      </c>
      <c r="D149" s="8"/>
      <c r="E149" s="8" t="s">
        <v>207</v>
      </c>
      <c r="F149" s="12" t="s">
        <v>18</v>
      </c>
      <c r="G149" s="10" t="s">
        <v>38</v>
      </c>
      <c r="H149" s="10" t="s">
        <v>47</v>
      </c>
      <c r="I149" s="10" t="s">
        <v>401</v>
      </c>
      <c r="J149" s="10" t="str">
        <f t="shared" si="18"/>
        <v>A</v>
      </c>
      <c r="K149" s="11">
        <f ca="1">VLOOKUP(F149,OFFSET(Hodnoc!$A$1:$C$23,0,IF(I149="Hory",0,IF(I149="Ledy",3,IF(I149="Písek",6,IF(I149="Skalky",9,IF(I149="Boulder",12,"chyba")))))),IF(J149="A",2,3),0)*VLOOKUP(G149,Hodnoc!$P$1:$Q$9,2,0)</f>
        <v>15</v>
      </c>
      <c r="L149" s="11">
        <f t="shared" si="19"/>
        <v>2725.900000000001</v>
      </c>
      <c r="M149" t="s">
        <v>75</v>
      </c>
    </row>
    <row r="150" spans="1:13" ht="12.75">
      <c r="A150" s="7">
        <v>149</v>
      </c>
      <c r="B150" s="8">
        <v>39319</v>
      </c>
      <c r="C150" s="8" t="s">
        <v>824</v>
      </c>
      <c r="D150" s="8"/>
      <c r="E150" s="8" t="s">
        <v>826</v>
      </c>
      <c r="F150" s="12" t="s">
        <v>22</v>
      </c>
      <c r="G150" s="10" t="s">
        <v>38</v>
      </c>
      <c r="H150" s="10" t="s">
        <v>47</v>
      </c>
      <c r="I150" s="10" t="s">
        <v>401</v>
      </c>
      <c r="J150" s="10" t="str">
        <f t="shared" si="18"/>
        <v>A</v>
      </c>
      <c r="K150" s="11">
        <f ca="1">VLOOKUP(F150,OFFSET(Hodnoc!$A$1:$C$23,0,IF(I150="Hory",0,IF(I150="Ledy",3,IF(I150="Písek",6,IF(I150="Skalky",9,IF(I150="Boulder",12,"chyba")))))),IF(J150="A",2,3),0)*VLOOKUP(G150,Hodnoc!$P$1:$Q$9,2,0)</f>
        <v>30</v>
      </c>
      <c r="L150" s="11">
        <f t="shared" si="19"/>
        <v>2755.900000000001</v>
      </c>
      <c r="M150" t="s">
        <v>75</v>
      </c>
    </row>
    <row r="151" spans="1:13" ht="12.75">
      <c r="A151" s="7">
        <v>150</v>
      </c>
      <c r="B151" s="8">
        <v>39319</v>
      </c>
      <c r="C151" s="8" t="s">
        <v>828</v>
      </c>
      <c r="D151" s="8"/>
      <c r="E151" s="8" t="s">
        <v>827</v>
      </c>
      <c r="F151" s="12" t="s">
        <v>20</v>
      </c>
      <c r="G151" s="10" t="s">
        <v>5</v>
      </c>
      <c r="H151" s="10" t="s">
        <v>47</v>
      </c>
      <c r="I151" s="10" t="s">
        <v>401</v>
      </c>
      <c r="J151" s="10" t="str">
        <f t="shared" si="18"/>
        <v>B</v>
      </c>
      <c r="K151" s="11">
        <f ca="1">VLOOKUP(F151,OFFSET(Hodnoc!$A$1:$C$23,0,IF(I151="Hory",0,IF(I151="Ledy",3,IF(I151="Písek",6,IF(I151="Skalky",9,IF(I151="Boulder",12,"chyba")))))),IF(J151="A",2,3),0)*VLOOKUP(G151,Hodnoc!$P$1:$Q$9,2,0)</f>
        <v>9.1</v>
      </c>
      <c r="L151" s="11">
        <f t="shared" si="19"/>
        <v>2765.000000000001</v>
      </c>
      <c r="M151" t="s">
        <v>75</v>
      </c>
    </row>
    <row r="152" spans="1:13" ht="12.75">
      <c r="A152" s="7">
        <v>151</v>
      </c>
      <c r="B152" s="8">
        <v>39319</v>
      </c>
      <c r="C152" s="8" t="s">
        <v>830</v>
      </c>
      <c r="D152" s="8"/>
      <c r="E152" s="8" t="s">
        <v>829</v>
      </c>
      <c r="F152" s="12" t="s">
        <v>22</v>
      </c>
      <c r="G152" s="10" t="s">
        <v>5</v>
      </c>
      <c r="H152" s="10" t="s">
        <v>47</v>
      </c>
      <c r="I152" s="10" t="s">
        <v>401</v>
      </c>
      <c r="J152" s="10" t="str">
        <f t="shared" si="18"/>
        <v>B</v>
      </c>
      <c r="K152" s="11">
        <f ca="1">VLOOKUP(F152,OFFSET(Hodnoc!$A$1:$C$23,0,IF(I152="Hory",0,IF(I152="Ledy",3,IF(I152="Písek",6,IF(I152="Skalky",9,IF(I152="Boulder",12,"chyba")))))),IF(J152="A",2,3),0)*VLOOKUP(G152,Hodnoc!$P$1:$Q$9,2,0)</f>
        <v>11.700000000000001</v>
      </c>
      <c r="L152" s="11">
        <f t="shared" si="19"/>
        <v>2776.7000000000007</v>
      </c>
      <c r="M152" t="s">
        <v>75</v>
      </c>
    </row>
    <row r="153" spans="1:13" ht="12.75">
      <c r="A153" s="7">
        <v>152</v>
      </c>
      <c r="B153" s="8">
        <v>39319</v>
      </c>
      <c r="C153" s="8" t="s">
        <v>830</v>
      </c>
      <c r="D153" s="8"/>
      <c r="E153" s="8" t="s">
        <v>831</v>
      </c>
      <c r="F153" s="12" t="s">
        <v>22</v>
      </c>
      <c r="G153" s="10" t="s">
        <v>38</v>
      </c>
      <c r="H153" s="10" t="s">
        <v>47</v>
      </c>
      <c r="I153" s="10" t="s">
        <v>401</v>
      </c>
      <c r="J153" s="10" t="str">
        <f t="shared" si="18"/>
        <v>A</v>
      </c>
      <c r="K153" s="11">
        <f ca="1">VLOOKUP(F153,OFFSET(Hodnoc!$A$1:$C$23,0,IF(I153="Hory",0,IF(I153="Ledy",3,IF(I153="Písek",6,IF(I153="Skalky",9,IF(I153="Boulder",12,"chyba")))))),IF(J153="A",2,3),0)*VLOOKUP(G153,Hodnoc!$P$1:$Q$9,2,0)</f>
        <v>30</v>
      </c>
      <c r="L153" s="11">
        <f t="shared" si="19"/>
        <v>2806.7000000000007</v>
      </c>
      <c r="M153" t="s">
        <v>75</v>
      </c>
    </row>
    <row r="154" spans="1:13" ht="12.75">
      <c r="A154" s="7">
        <v>153</v>
      </c>
      <c r="B154" s="8">
        <v>39327</v>
      </c>
      <c r="C154" s="8" t="s">
        <v>802</v>
      </c>
      <c r="D154" s="8"/>
      <c r="E154" s="8" t="s">
        <v>860</v>
      </c>
      <c r="F154" s="12" t="s">
        <v>156</v>
      </c>
      <c r="G154" s="10" t="s">
        <v>38</v>
      </c>
      <c r="H154" s="10" t="s">
        <v>47</v>
      </c>
      <c r="I154" s="10" t="s">
        <v>9</v>
      </c>
      <c r="J154" s="10" t="str">
        <f aca="true" t="shared" si="20" ref="J154:J165">IF(OR(G154="TR",G154="TRO"),"B","A")</f>
        <v>A</v>
      </c>
      <c r="K154" s="11">
        <f ca="1">VLOOKUP(F154,OFFSET(Hodnoc!$A$1:$C$23,0,IF(I154="Hory",0,IF(I154="Ledy",3,IF(I154="Písek",6,IF(I154="Skalky",9,IF(I154="Boulder",12,"chyba")))))),IF(J154="A",2,3),0)*VLOOKUP(G154,Hodnoc!$P$1:$Q$9,2,0)</f>
        <v>19.5</v>
      </c>
      <c r="L154" s="11">
        <f aca="true" t="shared" si="21" ref="L154:L162">L153+K154</f>
        <v>2826.2000000000007</v>
      </c>
      <c r="M154">
        <f t="shared" si="15"/>
        <v>5.25</v>
      </c>
    </row>
    <row r="155" spans="1:13" ht="12.75">
      <c r="A155" s="7">
        <v>154</v>
      </c>
      <c r="B155" s="8">
        <v>39327</v>
      </c>
      <c r="C155" s="8" t="s">
        <v>802</v>
      </c>
      <c r="D155" s="8"/>
      <c r="E155" s="8" t="s">
        <v>859</v>
      </c>
      <c r="F155" s="12">
        <v>5</v>
      </c>
      <c r="G155" s="10" t="s">
        <v>38</v>
      </c>
      <c r="H155" s="10" t="s">
        <v>47</v>
      </c>
      <c r="I155" s="10" t="s">
        <v>9</v>
      </c>
      <c r="J155" s="10" t="str">
        <f t="shared" si="20"/>
        <v>A</v>
      </c>
      <c r="K155" s="11">
        <f ca="1">VLOOKUP(F155,OFFSET(Hodnoc!$A$1:$C$23,0,IF(I155="Hory",0,IF(I155="Ledy",3,IF(I155="Písek",6,IF(I155="Skalky",9,IF(I155="Boulder",12,"chyba")))))),IF(J155="A",2,3),0)*VLOOKUP(G155,Hodnoc!$P$1:$Q$9,2,0)</f>
        <v>16.5</v>
      </c>
      <c r="L155" s="11">
        <f t="shared" si="21"/>
        <v>2842.7000000000007</v>
      </c>
      <c r="M155">
        <f t="shared" si="15"/>
        <v>5</v>
      </c>
    </row>
    <row r="156" spans="1:13" ht="12.75">
      <c r="A156" s="7">
        <v>155</v>
      </c>
      <c r="B156" s="8">
        <v>39327</v>
      </c>
      <c r="C156" s="8" t="s">
        <v>802</v>
      </c>
      <c r="D156" s="8"/>
      <c r="E156" s="8" t="s">
        <v>858</v>
      </c>
      <c r="F156" s="12" t="s">
        <v>156</v>
      </c>
      <c r="G156" s="10" t="s">
        <v>38</v>
      </c>
      <c r="H156" s="10" t="s">
        <v>47</v>
      </c>
      <c r="I156" s="10" t="s">
        <v>9</v>
      </c>
      <c r="J156" s="10" t="str">
        <f t="shared" si="20"/>
        <v>A</v>
      </c>
      <c r="K156" s="11">
        <f ca="1">VLOOKUP(F156,OFFSET(Hodnoc!$A$1:$C$23,0,IF(I156="Hory",0,IF(I156="Ledy",3,IF(I156="Písek",6,IF(I156="Skalky",9,IF(I156="Boulder",12,"chyba")))))),IF(J156="A",2,3),0)*VLOOKUP(G156,Hodnoc!$P$1:$Q$9,2,0)</f>
        <v>19.5</v>
      </c>
      <c r="L156" s="11">
        <f t="shared" si="21"/>
        <v>2862.2000000000007</v>
      </c>
      <c r="M156">
        <f t="shared" si="15"/>
        <v>5.25</v>
      </c>
    </row>
    <row r="157" spans="1:13" ht="12.75">
      <c r="A157" s="7">
        <v>156</v>
      </c>
      <c r="B157" s="8">
        <v>39327</v>
      </c>
      <c r="C157" s="8" t="s">
        <v>802</v>
      </c>
      <c r="D157" s="8"/>
      <c r="E157" s="8" t="s">
        <v>857</v>
      </c>
      <c r="F157" s="12" t="s">
        <v>156</v>
      </c>
      <c r="G157" s="10" t="s">
        <v>38</v>
      </c>
      <c r="H157" s="10" t="s">
        <v>47</v>
      </c>
      <c r="I157" s="10" t="s">
        <v>9</v>
      </c>
      <c r="J157" s="10" t="str">
        <f t="shared" si="20"/>
        <v>A</v>
      </c>
      <c r="K157" s="11">
        <f ca="1">VLOOKUP(F157,OFFSET(Hodnoc!$A$1:$C$23,0,IF(I157="Hory",0,IF(I157="Ledy",3,IF(I157="Písek",6,IF(I157="Skalky",9,IF(I157="Boulder",12,"chyba")))))),IF(J157="A",2,3),0)*VLOOKUP(G157,Hodnoc!$P$1:$Q$9,2,0)</f>
        <v>19.5</v>
      </c>
      <c r="L157" s="11">
        <f t="shared" si="21"/>
        <v>2881.7000000000007</v>
      </c>
      <c r="M157">
        <f t="shared" si="15"/>
        <v>5.25</v>
      </c>
    </row>
    <row r="158" spans="1:13" ht="12.75">
      <c r="A158" s="7">
        <v>157</v>
      </c>
      <c r="B158" s="8">
        <v>39327</v>
      </c>
      <c r="C158" s="8" t="s">
        <v>802</v>
      </c>
      <c r="D158" s="8"/>
      <c r="E158" s="8" t="s">
        <v>856</v>
      </c>
      <c r="F158" s="12">
        <v>6</v>
      </c>
      <c r="G158" s="10" t="s">
        <v>38</v>
      </c>
      <c r="H158" s="10" t="s">
        <v>47</v>
      </c>
      <c r="I158" s="10" t="s">
        <v>9</v>
      </c>
      <c r="J158" s="10" t="str">
        <f t="shared" si="20"/>
        <v>A</v>
      </c>
      <c r="K158" s="11">
        <f ca="1">VLOOKUP(F158,OFFSET(Hodnoc!$A$1:$C$23,0,IF(I158="Hory",0,IF(I158="Ledy",3,IF(I158="Písek",6,IF(I158="Skalky",9,IF(I158="Boulder",12,"chyba")))))),IF(J158="A",2,3),0)*VLOOKUP(G158,Hodnoc!$P$1:$Q$9,2,0)</f>
        <v>27</v>
      </c>
      <c r="L158" s="11">
        <f t="shared" si="21"/>
        <v>2908.7000000000007</v>
      </c>
      <c r="M158">
        <f t="shared" si="15"/>
        <v>6</v>
      </c>
    </row>
    <row r="159" spans="1:13" ht="12.75">
      <c r="A159" s="7">
        <v>158</v>
      </c>
      <c r="B159" s="8">
        <v>39327</v>
      </c>
      <c r="C159" s="8" t="s">
        <v>802</v>
      </c>
      <c r="D159" s="8"/>
      <c r="E159" s="8" t="s">
        <v>855</v>
      </c>
      <c r="F159" s="12" t="s">
        <v>158</v>
      </c>
      <c r="G159" s="10" t="s">
        <v>40</v>
      </c>
      <c r="H159" s="10" t="s">
        <v>47</v>
      </c>
      <c r="I159" s="10" t="s">
        <v>9</v>
      </c>
      <c r="J159" s="10" t="str">
        <f t="shared" si="20"/>
        <v>A</v>
      </c>
      <c r="K159" s="11">
        <f ca="1">VLOOKUP(F159,OFFSET(Hodnoc!$A$1:$C$23,0,IF(I159="Hory",0,IF(I159="Ledy",3,IF(I159="Písek",6,IF(I159="Skalky",9,IF(I159="Boulder",12,"chyba")))))),IF(J159="A",2,3),0)*VLOOKUP(G159,Hodnoc!$P$1:$Q$9,2,0)</f>
        <v>31.5</v>
      </c>
      <c r="L159" s="11">
        <f t="shared" si="21"/>
        <v>2940.2000000000007</v>
      </c>
      <c r="M159">
        <f t="shared" si="15"/>
        <v>6.25</v>
      </c>
    </row>
    <row r="160" spans="1:13" ht="12.75">
      <c r="A160" s="7">
        <v>159</v>
      </c>
      <c r="B160" s="8">
        <v>39327</v>
      </c>
      <c r="C160" s="8" t="s">
        <v>802</v>
      </c>
      <c r="D160" s="8"/>
      <c r="E160" s="8" t="s">
        <v>854</v>
      </c>
      <c r="F160" s="12" t="s">
        <v>157</v>
      </c>
      <c r="G160" s="10" t="s">
        <v>38</v>
      </c>
      <c r="H160" s="10" t="s">
        <v>47</v>
      </c>
      <c r="I160" s="10" t="s">
        <v>9</v>
      </c>
      <c r="J160" s="10" t="str">
        <f t="shared" si="20"/>
        <v>A</v>
      </c>
      <c r="K160" s="11">
        <f ca="1">VLOOKUP(F160,OFFSET(Hodnoc!$A$1:$C$23,0,IF(I160="Hory",0,IF(I160="Ledy",3,IF(I160="Písek",6,IF(I160="Skalky",9,IF(I160="Boulder",12,"chyba")))))),IF(J160="A",2,3),0)*VLOOKUP(G160,Hodnoc!$P$1:$Q$9,2,0)</f>
        <v>24</v>
      </c>
      <c r="L160" s="11">
        <f t="shared" si="21"/>
        <v>2964.2000000000007</v>
      </c>
      <c r="M160">
        <f t="shared" si="15"/>
        <v>5.75</v>
      </c>
    </row>
    <row r="161" spans="1:13" ht="12.75">
      <c r="A161" s="7">
        <v>160</v>
      </c>
      <c r="B161" s="8">
        <v>39327</v>
      </c>
      <c r="C161" s="8" t="s">
        <v>802</v>
      </c>
      <c r="D161" s="8"/>
      <c r="E161" s="8" t="s">
        <v>853</v>
      </c>
      <c r="F161" s="12" t="s">
        <v>158</v>
      </c>
      <c r="G161" s="10" t="s">
        <v>239</v>
      </c>
      <c r="H161" s="10" t="s">
        <v>47</v>
      </c>
      <c r="I161" s="10" t="s">
        <v>9</v>
      </c>
      <c r="J161" s="10" t="str">
        <f t="shared" si="20"/>
        <v>A</v>
      </c>
      <c r="K161" s="11">
        <f ca="1">VLOOKUP(F161,OFFSET(Hodnoc!$A$1:$C$23,0,IF(I161="Hory",0,IF(I161="Ledy",3,IF(I161="Písek",6,IF(I161="Skalky",9,IF(I161="Boulder",12,"chyba")))))),IF(J161="A",2,3),0)*VLOOKUP(G161,Hodnoc!$P$1:$Q$9,2,0)</f>
        <v>31.5</v>
      </c>
      <c r="L161" s="11">
        <f t="shared" si="21"/>
        <v>2995.7000000000007</v>
      </c>
      <c r="M161">
        <f t="shared" si="15"/>
        <v>6.25</v>
      </c>
    </row>
    <row r="162" spans="1:13" ht="12.75">
      <c r="A162" s="7">
        <v>161</v>
      </c>
      <c r="B162" s="8">
        <v>39327</v>
      </c>
      <c r="C162" s="8" t="s">
        <v>802</v>
      </c>
      <c r="D162" s="8"/>
      <c r="E162" s="8" t="s">
        <v>852</v>
      </c>
      <c r="F162" s="12">
        <v>6</v>
      </c>
      <c r="G162" s="10" t="s">
        <v>85</v>
      </c>
      <c r="H162" s="10" t="s">
        <v>47</v>
      </c>
      <c r="I162" s="10" t="s">
        <v>9</v>
      </c>
      <c r="J162" s="10" t="str">
        <f t="shared" si="20"/>
        <v>A</v>
      </c>
      <c r="K162" s="11">
        <f ca="1">VLOOKUP(F162,OFFSET(Hodnoc!$A$1:$C$23,0,IF(I162="Hory",0,IF(I162="Ledy",3,IF(I162="Písek",6,IF(I162="Skalky",9,IF(I162="Boulder",12,"chyba")))))),IF(J162="A",2,3),0)*VLOOKUP(G162,Hodnoc!$P$1:$Q$9,2,0)</f>
        <v>18</v>
      </c>
      <c r="L162" s="11">
        <f t="shared" si="21"/>
        <v>3013.7000000000007</v>
      </c>
      <c r="M162">
        <f t="shared" si="15"/>
        <v>6</v>
      </c>
    </row>
    <row r="163" spans="1:13" ht="12.75">
      <c r="A163" s="7">
        <v>162</v>
      </c>
      <c r="B163" s="8">
        <v>39338</v>
      </c>
      <c r="C163" s="8" t="s">
        <v>842</v>
      </c>
      <c r="D163" s="8"/>
      <c r="E163" s="8" t="s">
        <v>851</v>
      </c>
      <c r="F163" s="12" t="s">
        <v>156</v>
      </c>
      <c r="G163" s="10" t="s">
        <v>38</v>
      </c>
      <c r="H163" s="10" t="s">
        <v>47</v>
      </c>
      <c r="I163" s="10" t="s">
        <v>9</v>
      </c>
      <c r="J163" s="10" t="str">
        <f t="shared" si="20"/>
        <v>A</v>
      </c>
      <c r="K163" s="11">
        <f ca="1">VLOOKUP(F163,OFFSET(Hodnoc!$A$1:$C$23,0,IF(I163="Hory",0,IF(I163="Ledy",3,IF(I163="Písek",6,IF(I163="Skalky",9,IF(I163="Boulder",12,"chyba")))))),IF(J163="A",2,3),0)*VLOOKUP(G163,Hodnoc!$P$1:$Q$9,2,0)</f>
        <v>19.5</v>
      </c>
      <c r="L163" s="11">
        <f aca="true" t="shared" si="22" ref="L163:L168">L162+K163</f>
        <v>3033.2000000000007</v>
      </c>
      <c r="M163">
        <f t="shared" si="15"/>
        <v>5.25</v>
      </c>
    </row>
    <row r="164" spans="1:13" ht="12.75">
      <c r="A164" s="7">
        <v>163</v>
      </c>
      <c r="B164" s="8">
        <v>39338</v>
      </c>
      <c r="C164" s="8" t="s">
        <v>842</v>
      </c>
      <c r="D164" s="8"/>
      <c r="E164" s="8" t="s">
        <v>910</v>
      </c>
      <c r="F164" s="12">
        <v>6</v>
      </c>
      <c r="G164" s="10" t="s">
        <v>38</v>
      </c>
      <c r="H164" s="10" t="s">
        <v>47</v>
      </c>
      <c r="I164" s="10" t="s">
        <v>9</v>
      </c>
      <c r="J164" s="10" t="str">
        <f t="shared" si="20"/>
        <v>A</v>
      </c>
      <c r="K164" s="11">
        <f ca="1">VLOOKUP(F164,OFFSET(Hodnoc!$A$1:$C$23,0,IF(I164="Hory",0,IF(I164="Ledy",3,IF(I164="Písek",6,IF(I164="Skalky",9,IF(I164="Boulder",12,"chyba")))))),IF(J164="A",2,3),0)*VLOOKUP(G164,Hodnoc!$P$1:$Q$9,2,0)</f>
        <v>27</v>
      </c>
      <c r="L164" s="11">
        <f t="shared" si="22"/>
        <v>3060.2000000000007</v>
      </c>
      <c r="M164">
        <f t="shared" si="15"/>
        <v>6</v>
      </c>
    </row>
    <row r="165" spans="1:13" ht="12.75">
      <c r="A165" s="7">
        <v>164</v>
      </c>
      <c r="B165" s="8">
        <v>39338</v>
      </c>
      <c r="C165" s="8" t="s">
        <v>842</v>
      </c>
      <c r="D165" s="8"/>
      <c r="E165" s="8" t="s">
        <v>911</v>
      </c>
      <c r="F165" s="12">
        <v>6</v>
      </c>
      <c r="G165" s="10" t="s">
        <v>38</v>
      </c>
      <c r="H165" s="10" t="s">
        <v>47</v>
      </c>
      <c r="I165" s="10" t="s">
        <v>9</v>
      </c>
      <c r="J165" s="10" t="str">
        <f t="shared" si="20"/>
        <v>A</v>
      </c>
      <c r="K165" s="11">
        <f ca="1">VLOOKUP(F165,OFFSET(Hodnoc!$A$1:$C$23,0,IF(I165="Hory",0,IF(I165="Ledy",3,IF(I165="Písek",6,IF(I165="Skalky",9,IF(I165="Boulder",12,"chyba")))))),IF(J165="A",2,3),0)*VLOOKUP(G165,Hodnoc!$P$1:$Q$9,2,0)</f>
        <v>27</v>
      </c>
      <c r="L165" s="11">
        <f t="shared" si="22"/>
        <v>3087.2000000000007</v>
      </c>
      <c r="M165">
        <f t="shared" si="15"/>
        <v>6</v>
      </c>
    </row>
    <row r="166" spans="1:13" ht="12.75">
      <c r="A166" s="7">
        <v>165</v>
      </c>
      <c r="B166" s="8">
        <v>39341</v>
      </c>
      <c r="C166" s="8" t="s">
        <v>435</v>
      </c>
      <c r="D166" s="8"/>
      <c r="E166" s="8" t="s">
        <v>912</v>
      </c>
      <c r="F166" s="12" t="s">
        <v>158</v>
      </c>
      <c r="G166" s="10" t="s">
        <v>85</v>
      </c>
      <c r="H166" s="10" t="s">
        <v>47</v>
      </c>
      <c r="I166" s="10" t="s">
        <v>9</v>
      </c>
      <c r="J166" s="10" t="str">
        <f>IF(OR(G166="TR",G166="TRO"),"B","A")</f>
        <v>A</v>
      </c>
      <c r="K166" s="11">
        <f ca="1">VLOOKUP(F166,OFFSET(Hodnoc!$A$1:$C$23,0,IF(I166="Hory",0,IF(I166="Ledy",3,IF(I166="Písek",6,IF(I166="Skalky",9,IF(I166="Boulder",12,"chyba")))))),IF(J166="A",2,3),0)*VLOOKUP(G166,Hodnoc!$P$1:$Q$9,2,0)</f>
        <v>21</v>
      </c>
      <c r="L166" s="11">
        <f t="shared" si="22"/>
        <v>3108.2000000000007</v>
      </c>
      <c r="M166">
        <f t="shared" si="15"/>
        <v>6.25</v>
      </c>
    </row>
    <row r="167" spans="1:13" ht="12.75">
      <c r="A167" s="7">
        <v>166</v>
      </c>
      <c r="B167" s="8">
        <v>39341</v>
      </c>
      <c r="C167" s="8" t="s">
        <v>435</v>
      </c>
      <c r="D167" s="8"/>
      <c r="E167" s="8" t="s">
        <v>913</v>
      </c>
      <c r="F167" s="12" t="s">
        <v>159</v>
      </c>
      <c r="G167" s="10" t="s">
        <v>39</v>
      </c>
      <c r="H167" s="10" t="s">
        <v>47</v>
      </c>
      <c r="I167" s="10" t="s">
        <v>9</v>
      </c>
      <c r="J167" s="10" t="str">
        <f>IF(OR(G167="TR",G167="TRO"),"B","A")</f>
        <v>A</v>
      </c>
      <c r="K167" s="11">
        <f ca="1">VLOOKUP(F167,OFFSET(Hodnoc!$A$1:$C$23,0,IF(I167="Hory",0,IF(I167="Ledy",3,IF(I167="Písek",6,IF(I167="Skalky",9,IF(I167="Boulder",12,"chyba")))))),IF(J167="A",2,3),0)*VLOOKUP(G167,Hodnoc!$P$1:$Q$9,2,0)</f>
        <v>37.5</v>
      </c>
      <c r="L167" s="11">
        <f t="shared" si="22"/>
        <v>3145.7000000000007</v>
      </c>
      <c r="M167">
        <f t="shared" si="15"/>
        <v>6.75</v>
      </c>
    </row>
    <row r="168" spans="1:13" ht="12.75">
      <c r="A168" s="7">
        <v>167</v>
      </c>
      <c r="B168" s="8">
        <v>39341</v>
      </c>
      <c r="C168" s="8" t="s">
        <v>435</v>
      </c>
      <c r="D168" s="8"/>
      <c r="E168" s="8" t="s">
        <v>914</v>
      </c>
      <c r="F168" s="12" t="s">
        <v>147</v>
      </c>
      <c r="G168" s="10" t="s">
        <v>85</v>
      </c>
      <c r="H168" s="10" t="s">
        <v>47</v>
      </c>
      <c r="I168" s="10" t="s">
        <v>9</v>
      </c>
      <c r="J168" s="10" t="str">
        <f>IF(OR(G168="TR",G168="TRO"),"B","A")</f>
        <v>A</v>
      </c>
      <c r="K168" s="11">
        <f ca="1">VLOOKUP(F168,OFFSET(Hodnoc!$A$1:$C$23,0,IF(I168="Hory",0,IF(I168="Ledy",3,IF(I168="Písek",6,IF(I168="Skalky",9,IF(I168="Boulder",12,"chyba")))))),IF(J168="A",2,3),0)*VLOOKUP(G168,Hodnoc!$P$1:$Q$9,2,0)</f>
        <v>33</v>
      </c>
      <c r="L168" s="11">
        <f t="shared" si="22"/>
        <v>3178.7000000000007</v>
      </c>
      <c r="M168">
        <f t="shared" si="15"/>
        <v>7.25</v>
      </c>
    </row>
    <row r="169" spans="1:13" ht="12.75">
      <c r="A169" s="7">
        <v>168</v>
      </c>
      <c r="B169" s="8">
        <v>39348</v>
      </c>
      <c r="C169" s="8" t="s">
        <v>435</v>
      </c>
      <c r="D169" s="8"/>
      <c r="E169" s="8" t="s">
        <v>932</v>
      </c>
      <c r="F169" s="12" t="s">
        <v>124</v>
      </c>
      <c r="G169" s="10" t="s">
        <v>40</v>
      </c>
      <c r="H169" s="10" t="s">
        <v>47</v>
      </c>
      <c r="I169" s="10" t="s">
        <v>9</v>
      </c>
      <c r="J169" s="10" t="str">
        <f aca="true" t="shared" si="23" ref="J169:J177">IF(OR(G169="TR",G169="TRO"),"B","A")</f>
        <v>A</v>
      </c>
      <c r="K169" s="11">
        <f ca="1">VLOOKUP(F169,OFFSET(Hodnoc!$A$1:$C$23,0,IF(I169="Hory",0,IF(I169="Ledy",3,IF(I169="Písek",6,IF(I169="Skalky",9,IF(I169="Boulder",12,"chyba")))))),IF(J169="A",2,3),0)*VLOOKUP(G169,Hodnoc!$P$1:$Q$9,2,0)</f>
        <v>12</v>
      </c>
      <c r="L169" s="11">
        <f aca="true" t="shared" si="24" ref="L169:L177">L168+K169</f>
        <v>3190.7000000000007</v>
      </c>
      <c r="M169">
        <f t="shared" si="15"/>
        <v>4.25</v>
      </c>
    </row>
    <row r="170" spans="1:13" ht="12.75">
      <c r="A170" s="7">
        <v>169</v>
      </c>
      <c r="B170" s="8">
        <v>39348</v>
      </c>
      <c r="C170" s="8" t="s">
        <v>435</v>
      </c>
      <c r="D170" s="8"/>
      <c r="E170" s="8" t="s">
        <v>933</v>
      </c>
      <c r="F170" s="12" t="s">
        <v>155</v>
      </c>
      <c r="G170" s="10" t="s">
        <v>40</v>
      </c>
      <c r="H170" s="10" t="s">
        <v>47</v>
      </c>
      <c r="I170" s="10" t="s">
        <v>9</v>
      </c>
      <c r="J170" s="10" t="str">
        <f t="shared" si="23"/>
        <v>A</v>
      </c>
      <c r="K170" s="11">
        <f ca="1">VLOOKUP(F170,OFFSET(Hodnoc!$A$1:$C$23,0,IF(I170="Hory",0,IF(I170="Ledy",3,IF(I170="Písek",6,IF(I170="Skalky",9,IF(I170="Boulder",12,"chyba")))))),IF(J170="A",2,3),0)*VLOOKUP(G170,Hodnoc!$P$1:$Q$9,2,0)</f>
        <v>13.5</v>
      </c>
      <c r="L170" s="11">
        <f t="shared" si="24"/>
        <v>3204.2000000000007</v>
      </c>
      <c r="M170">
        <f t="shared" si="15"/>
        <v>4.75</v>
      </c>
    </row>
    <row r="171" spans="1:13" ht="12.75">
      <c r="A171" s="7">
        <v>170</v>
      </c>
      <c r="B171" s="8">
        <v>39348</v>
      </c>
      <c r="C171" s="8" t="s">
        <v>435</v>
      </c>
      <c r="D171" s="8"/>
      <c r="E171" s="8" t="s">
        <v>934</v>
      </c>
      <c r="F171" s="12" t="s">
        <v>124</v>
      </c>
      <c r="G171" s="10" t="s">
        <v>40</v>
      </c>
      <c r="H171" s="10" t="s">
        <v>47</v>
      </c>
      <c r="I171" s="10" t="s">
        <v>9</v>
      </c>
      <c r="J171" s="10" t="str">
        <f t="shared" si="23"/>
        <v>A</v>
      </c>
      <c r="K171" s="11">
        <f ca="1">VLOOKUP(F171,OFFSET(Hodnoc!$A$1:$C$23,0,IF(I171="Hory",0,IF(I171="Ledy",3,IF(I171="Písek",6,IF(I171="Skalky",9,IF(I171="Boulder",12,"chyba")))))),IF(J171="A",2,3),0)*VLOOKUP(G171,Hodnoc!$P$1:$Q$9,2,0)</f>
        <v>12</v>
      </c>
      <c r="L171" s="11">
        <f t="shared" si="24"/>
        <v>3216.2000000000007</v>
      </c>
      <c r="M171">
        <f t="shared" si="15"/>
        <v>4.25</v>
      </c>
    </row>
    <row r="172" spans="1:13" ht="12.75">
      <c r="A172" s="7">
        <v>171</v>
      </c>
      <c r="B172" s="8">
        <v>39348</v>
      </c>
      <c r="C172" s="8" t="s">
        <v>435</v>
      </c>
      <c r="D172" s="8"/>
      <c r="E172" s="8" t="s">
        <v>935</v>
      </c>
      <c r="F172" s="12" t="s">
        <v>124</v>
      </c>
      <c r="G172" s="10" t="s">
        <v>40</v>
      </c>
      <c r="H172" s="10" t="s">
        <v>47</v>
      </c>
      <c r="I172" s="10" t="s">
        <v>9</v>
      </c>
      <c r="J172" s="10" t="str">
        <f t="shared" si="23"/>
        <v>A</v>
      </c>
      <c r="K172" s="11">
        <f ca="1">VLOOKUP(F172,OFFSET(Hodnoc!$A$1:$C$23,0,IF(I172="Hory",0,IF(I172="Ledy",3,IF(I172="Písek",6,IF(I172="Skalky",9,IF(I172="Boulder",12,"chyba")))))),IF(J172="A",2,3),0)*VLOOKUP(G172,Hodnoc!$P$1:$Q$9,2,0)</f>
        <v>12</v>
      </c>
      <c r="L172" s="11">
        <f t="shared" si="24"/>
        <v>3228.2000000000007</v>
      </c>
      <c r="M172">
        <f t="shared" si="15"/>
        <v>4.25</v>
      </c>
    </row>
    <row r="173" spans="1:13" ht="12.75">
      <c r="A173" s="7">
        <v>172</v>
      </c>
      <c r="B173" s="8">
        <v>39348</v>
      </c>
      <c r="C173" s="8" t="s">
        <v>435</v>
      </c>
      <c r="D173" s="8"/>
      <c r="E173" s="8" t="s">
        <v>555</v>
      </c>
      <c r="F173" s="12" t="s">
        <v>155</v>
      </c>
      <c r="G173" s="10" t="s">
        <v>40</v>
      </c>
      <c r="H173" s="10" t="s">
        <v>47</v>
      </c>
      <c r="I173" s="10" t="s">
        <v>9</v>
      </c>
      <c r="J173" s="10" t="str">
        <f t="shared" si="23"/>
        <v>A</v>
      </c>
      <c r="K173" s="11">
        <f ca="1">VLOOKUP(F173,OFFSET(Hodnoc!$A$1:$C$23,0,IF(I173="Hory",0,IF(I173="Ledy",3,IF(I173="Písek",6,IF(I173="Skalky",9,IF(I173="Boulder",12,"chyba")))))),IF(J173="A",2,3),0)*VLOOKUP(G173,Hodnoc!$P$1:$Q$9,2,0)</f>
        <v>13.5</v>
      </c>
      <c r="L173" s="11">
        <f t="shared" si="24"/>
        <v>3241.7000000000007</v>
      </c>
      <c r="M173">
        <f t="shared" si="15"/>
        <v>4.75</v>
      </c>
    </row>
    <row r="174" spans="1:13" ht="12.75">
      <c r="A174" s="7">
        <v>173</v>
      </c>
      <c r="B174" s="8">
        <v>39348</v>
      </c>
      <c r="C174" s="8" t="s">
        <v>435</v>
      </c>
      <c r="D174" s="8"/>
      <c r="E174" s="8" t="s">
        <v>437</v>
      </c>
      <c r="F174" s="12" t="s">
        <v>146</v>
      </c>
      <c r="G174" s="10" t="s">
        <v>85</v>
      </c>
      <c r="H174" s="10" t="s">
        <v>47</v>
      </c>
      <c r="I174" s="10" t="s">
        <v>9</v>
      </c>
      <c r="J174" s="10" t="str">
        <f t="shared" si="23"/>
        <v>A</v>
      </c>
      <c r="K174" s="11">
        <f ca="1">VLOOKUP(F174,OFFSET(Hodnoc!$A$1:$C$23,0,IF(I174="Hory",0,IF(I174="Ledy",3,IF(I174="Písek",6,IF(I174="Skalky",9,IF(I174="Boulder",12,"chyba")))))),IF(J174="A",2,3),0)*VLOOKUP(G174,Hodnoc!$P$1:$Q$9,2,0)</f>
        <v>38</v>
      </c>
      <c r="L174" s="11">
        <f t="shared" si="24"/>
        <v>3279.7000000000007</v>
      </c>
      <c r="M174">
        <f t="shared" si="15"/>
        <v>7.75</v>
      </c>
    </row>
    <row r="175" spans="1:13" ht="12.75">
      <c r="A175" s="7">
        <v>174</v>
      </c>
      <c r="B175" s="8">
        <v>39348</v>
      </c>
      <c r="C175" s="8" t="s">
        <v>435</v>
      </c>
      <c r="D175" s="8"/>
      <c r="E175" s="8" t="s">
        <v>554</v>
      </c>
      <c r="F175" s="12" t="s">
        <v>158</v>
      </c>
      <c r="G175" s="10" t="s">
        <v>39</v>
      </c>
      <c r="H175" s="10" t="s">
        <v>47</v>
      </c>
      <c r="I175" s="10" t="s">
        <v>9</v>
      </c>
      <c r="J175" s="10" t="str">
        <f t="shared" si="23"/>
        <v>A</v>
      </c>
      <c r="K175" s="11">
        <f ca="1">VLOOKUP(F175,OFFSET(Hodnoc!$A$1:$C$23,0,IF(I175="Hory",0,IF(I175="Ledy",3,IF(I175="Písek",6,IF(I175="Skalky",9,IF(I175="Boulder",12,"chyba")))))),IF(J175="A",2,3),0)*VLOOKUP(G175,Hodnoc!$P$1:$Q$9,2,0)</f>
        <v>31.5</v>
      </c>
      <c r="L175" s="11">
        <f t="shared" si="24"/>
        <v>3311.2000000000007</v>
      </c>
      <c r="M175">
        <f t="shared" si="15"/>
        <v>6.25</v>
      </c>
    </row>
    <row r="176" spans="1:13" ht="12.75">
      <c r="A176" s="7">
        <v>175</v>
      </c>
      <c r="B176" s="8">
        <v>39348</v>
      </c>
      <c r="C176" s="8" t="s">
        <v>435</v>
      </c>
      <c r="D176" s="8"/>
      <c r="E176" s="8" t="s">
        <v>447</v>
      </c>
      <c r="F176" s="12" t="s">
        <v>147</v>
      </c>
      <c r="G176" s="10" t="s">
        <v>39</v>
      </c>
      <c r="H176" s="10" t="s">
        <v>47</v>
      </c>
      <c r="I176" s="10" t="s">
        <v>9</v>
      </c>
      <c r="J176" s="10" t="str">
        <f t="shared" si="23"/>
        <v>A</v>
      </c>
      <c r="K176" s="11">
        <f ca="1">VLOOKUP(F176,OFFSET(Hodnoc!$A$1:$C$23,0,IF(I176="Hory",0,IF(I176="Ledy",3,IF(I176="Písek",6,IF(I176="Skalky",9,IF(I176="Boulder",12,"chyba")))))),IF(J176="A",2,3),0)*VLOOKUP(G176,Hodnoc!$P$1:$Q$9,2,0)</f>
        <v>49.5</v>
      </c>
      <c r="L176" s="11">
        <f t="shared" si="24"/>
        <v>3360.7000000000007</v>
      </c>
      <c r="M176">
        <f t="shared" si="15"/>
        <v>7.25</v>
      </c>
    </row>
    <row r="177" spans="1:13" ht="12.75">
      <c r="A177" s="7">
        <v>176</v>
      </c>
      <c r="B177" s="8">
        <v>39348</v>
      </c>
      <c r="C177" s="8" t="s">
        <v>435</v>
      </c>
      <c r="D177" s="8"/>
      <c r="E177" s="8" t="s">
        <v>936</v>
      </c>
      <c r="F177" s="12">
        <v>6</v>
      </c>
      <c r="G177" s="10" t="s">
        <v>40</v>
      </c>
      <c r="H177" s="10" t="s">
        <v>47</v>
      </c>
      <c r="I177" s="10" t="s">
        <v>9</v>
      </c>
      <c r="J177" s="10" t="str">
        <f t="shared" si="23"/>
        <v>A</v>
      </c>
      <c r="K177" s="11">
        <f ca="1">VLOOKUP(F177,OFFSET(Hodnoc!$A$1:$C$23,0,IF(I177="Hory",0,IF(I177="Ledy",3,IF(I177="Písek",6,IF(I177="Skalky",9,IF(I177="Boulder",12,"chyba")))))),IF(J177="A",2,3),0)*VLOOKUP(G177,Hodnoc!$P$1:$Q$9,2,0)</f>
        <v>27</v>
      </c>
      <c r="L177" s="11">
        <f t="shared" si="24"/>
        <v>3387.7000000000007</v>
      </c>
      <c r="M177">
        <f t="shared" si="15"/>
        <v>6</v>
      </c>
    </row>
    <row r="178" spans="1:13" ht="12.75">
      <c r="A178" s="7">
        <v>177</v>
      </c>
      <c r="B178" s="8">
        <v>39348</v>
      </c>
      <c r="C178" s="8" t="s">
        <v>435</v>
      </c>
      <c r="D178" s="8"/>
      <c r="E178" s="8" t="s">
        <v>937</v>
      </c>
      <c r="F178" s="12" t="s">
        <v>155</v>
      </c>
      <c r="G178" s="10" t="s">
        <v>38</v>
      </c>
      <c r="H178" s="10" t="s">
        <v>47</v>
      </c>
      <c r="I178" s="10" t="s">
        <v>9</v>
      </c>
      <c r="J178" s="10" t="str">
        <f aca="true" t="shared" si="25" ref="J178:J187">IF(OR(G178="TR",G178="TRO"),"B","A")</f>
        <v>A</v>
      </c>
      <c r="K178" s="11">
        <f ca="1">VLOOKUP(F178,OFFSET(Hodnoc!$A$1:$C$23,0,IF(I178="Hory",0,IF(I178="Ledy",3,IF(I178="Písek",6,IF(I178="Skalky",9,IF(I178="Boulder",12,"chyba")))))),IF(J178="A",2,3),0)*VLOOKUP(G178,Hodnoc!$P$1:$Q$9,2,0)</f>
        <v>13.5</v>
      </c>
      <c r="L178" s="11">
        <f aca="true" t="shared" si="26" ref="L178:L187">L177+K178</f>
        <v>3401.2000000000007</v>
      </c>
      <c r="M178">
        <f t="shared" si="15"/>
        <v>4.75</v>
      </c>
    </row>
    <row r="179" spans="1:13" ht="12.75">
      <c r="A179" s="7">
        <v>178</v>
      </c>
      <c r="B179" s="8">
        <v>39348</v>
      </c>
      <c r="C179" s="8" t="s">
        <v>435</v>
      </c>
      <c r="D179" s="8"/>
      <c r="E179" s="8" t="s">
        <v>439</v>
      </c>
      <c r="F179" s="12" t="s">
        <v>159</v>
      </c>
      <c r="G179" s="10" t="s">
        <v>39</v>
      </c>
      <c r="H179" s="10" t="s">
        <v>47</v>
      </c>
      <c r="I179" s="10" t="s">
        <v>9</v>
      </c>
      <c r="J179" s="10" t="str">
        <f t="shared" si="25"/>
        <v>A</v>
      </c>
      <c r="K179" s="11">
        <f ca="1">VLOOKUP(F179,OFFSET(Hodnoc!$A$1:$C$23,0,IF(I179="Hory",0,IF(I179="Ledy",3,IF(I179="Písek",6,IF(I179="Skalky",9,IF(I179="Boulder",12,"chyba")))))),IF(J179="A",2,3),0)*VLOOKUP(G179,Hodnoc!$P$1:$Q$9,2,0)</f>
        <v>37.5</v>
      </c>
      <c r="L179" s="11">
        <f t="shared" si="26"/>
        <v>3438.7000000000007</v>
      </c>
      <c r="M179">
        <f t="shared" si="15"/>
        <v>6.75</v>
      </c>
    </row>
    <row r="180" spans="1:13" ht="12.75">
      <c r="A180" s="7">
        <v>179</v>
      </c>
      <c r="B180" s="8">
        <v>39355</v>
      </c>
      <c r="C180" s="8" t="s">
        <v>435</v>
      </c>
      <c r="D180" s="8"/>
      <c r="E180" s="7" t="s">
        <v>913</v>
      </c>
      <c r="F180" s="12" t="s">
        <v>159</v>
      </c>
      <c r="G180" s="10" t="s">
        <v>39</v>
      </c>
      <c r="H180" s="10" t="s">
        <v>47</v>
      </c>
      <c r="I180" s="10" t="s">
        <v>9</v>
      </c>
      <c r="J180" s="10" t="str">
        <f t="shared" si="25"/>
        <v>A</v>
      </c>
      <c r="K180" s="11">
        <f ca="1">VLOOKUP(F180,OFFSET(Hodnoc!$A$1:$C$23,0,IF(I180="Hory",0,IF(I180="Ledy",3,IF(I180="Písek",6,IF(I180="Skalky",9,IF(I180="Boulder",12,"chyba")))))),IF(J180="A",2,3),0)*VLOOKUP(G180,Hodnoc!$P$1:$Q$9,2,0)</f>
        <v>37.5</v>
      </c>
      <c r="L180" s="11">
        <f t="shared" si="26"/>
        <v>3476.2000000000007</v>
      </c>
      <c r="M180">
        <f t="shared" si="15"/>
        <v>6.75</v>
      </c>
    </row>
    <row r="181" spans="1:13" ht="12.75">
      <c r="A181" s="7">
        <v>180</v>
      </c>
      <c r="B181" s="8">
        <v>39355</v>
      </c>
      <c r="C181" s="8" t="s">
        <v>435</v>
      </c>
      <c r="D181" s="8"/>
      <c r="E181" s="7" t="s">
        <v>914</v>
      </c>
      <c r="F181" s="12" t="s">
        <v>147</v>
      </c>
      <c r="G181" s="10" t="s">
        <v>85</v>
      </c>
      <c r="H181" s="10" t="s">
        <v>47</v>
      </c>
      <c r="I181" s="10" t="s">
        <v>9</v>
      </c>
      <c r="J181" s="10" t="str">
        <f t="shared" si="25"/>
        <v>A</v>
      </c>
      <c r="K181" s="11">
        <f ca="1">VLOOKUP(F181,OFFSET(Hodnoc!$A$1:$C$23,0,IF(I181="Hory",0,IF(I181="Ledy",3,IF(I181="Písek",6,IF(I181="Skalky",9,IF(I181="Boulder",12,"chyba")))))),IF(J181="A",2,3),0)*VLOOKUP(G181,Hodnoc!$P$1:$Q$9,2,0)</f>
        <v>33</v>
      </c>
      <c r="L181" s="11">
        <f t="shared" si="26"/>
        <v>3509.2000000000007</v>
      </c>
      <c r="M181">
        <f t="shared" si="15"/>
        <v>7.25</v>
      </c>
    </row>
    <row r="182" spans="1:13" ht="12.75">
      <c r="A182" s="7">
        <v>181</v>
      </c>
      <c r="B182" s="8">
        <v>39355</v>
      </c>
      <c r="C182" s="8" t="s">
        <v>435</v>
      </c>
      <c r="D182" s="8"/>
      <c r="E182" s="7" t="s">
        <v>955</v>
      </c>
      <c r="F182" s="12">
        <v>6</v>
      </c>
      <c r="G182" s="10" t="s">
        <v>40</v>
      </c>
      <c r="H182" s="10" t="s">
        <v>47</v>
      </c>
      <c r="I182" s="10" t="s">
        <v>9</v>
      </c>
      <c r="J182" s="10" t="str">
        <f t="shared" si="25"/>
        <v>A</v>
      </c>
      <c r="K182" s="11">
        <f ca="1">VLOOKUP(F182,OFFSET(Hodnoc!$A$1:$C$23,0,IF(I182="Hory",0,IF(I182="Ledy",3,IF(I182="Písek",6,IF(I182="Skalky",9,IF(I182="Boulder",12,"chyba")))))),IF(J182="A",2,3),0)*VLOOKUP(G182,Hodnoc!$P$1:$Q$9,2,0)</f>
        <v>27</v>
      </c>
      <c r="L182" s="11">
        <f t="shared" si="26"/>
        <v>3536.2000000000007</v>
      </c>
      <c r="M182">
        <f t="shared" si="15"/>
        <v>6</v>
      </c>
    </row>
    <row r="183" spans="1:13" ht="12.75">
      <c r="A183" s="7">
        <v>182</v>
      </c>
      <c r="B183" s="8">
        <v>39362</v>
      </c>
      <c r="C183" s="8" t="s">
        <v>277</v>
      </c>
      <c r="D183" s="8" t="s">
        <v>951</v>
      </c>
      <c r="E183" s="7" t="s">
        <v>952</v>
      </c>
      <c r="F183" s="12" t="s">
        <v>147</v>
      </c>
      <c r="G183" s="10" t="s">
        <v>40</v>
      </c>
      <c r="H183" s="10" t="s">
        <v>47</v>
      </c>
      <c r="I183" s="10" t="s">
        <v>9</v>
      </c>
      <c r="J183" s="10" t="str">
        <f t="shared" si="25"/>
        <v>A</v>
      </c>
      <c r="K183" s="11">
        <f ca="1">VLOOKUP(F183,OFFSET(Hodnoc!$A$1:$C$23,0,IF(I183="Hory",0,IF(I183="Ledy",3,IF(I183="Písek",6,IF(I183="Skalky",9,IF(I183="Boulder",12,"chyba")))))),IF(J183="A",2,3),0)*VLOOKUP(G183,Hodnoc!$P$1:$Q$9,2,0)</f>
        <v>49.5</v>
      </c>
      <c r="L183" s="11">
        <f t="shared" si="26"/>
        <v>3585.7000000000007</v>
      </c>
      <c r="M183">
        <f t="shared" si="15"/>
        <v>7.25</v>
      </c>
    </row>
    <row r="184" spans="1:13" ht="12.75">
      <c r="A184" s="7">
        <v>183</v>
      </c>
      <c r="B184" s="8">
        <v>39362</v>
      </c>
      <c r="C184" s="8" t="s">
        <v>277</v>
      </c>
      <c r="D184" s="8" t="s">
        <v>951</v>
      </c>
      <c r="E184" s="7" t="s">
        <v>953</v>
      </c>
      <c r="F184" s="12">
        <v>7</v>
      </c>
      <c r="G184" s="10" t="s">
        <v>85</v>
      </c>
      <c r="H184" s="10" t="s">
        <v>47</v>
      </c>
      <c r="I184" s="10" t="s">
        <v>9</v>
      </c>
      <c r="J184" s="10" t="str">
        <f t="shared" si="25"/>
        <v>A</v>
      </c>
      <c r="K184" s="11">
        <f ca="1">VLOOKUP(F184,OFFSET(Hodnoc!$A$1:$C$23,0,IF(I184="Hory",0,IF(I184="Ledy",3,IF(I184="Písek",6,IF(I184="Skalky",9,IF(I184="Boulder",12,"chyba")))))),IF(J184="A",2,3),0)*VLOOKUP(G184,Hodnoc!$P$1:$Q$9,2,0)</f>
        <v>29</v>
      </c>
      <c r="L184" s="11">
        <f t="shared" si="26"/>
        <v>3614.7000000000007</v>
      </c>
      <c r="M184">
        <f t="shared" si="15"/>
        <v>7</v>
      </c>
    </row>
    <row r="185" spans="1:13" ht="12.75">
      <c r="A185" s="7">
        <v>184</v>
      </c>
      <c r="B185" s="8">
        <v>39362</v>
      </c>
      <c r="C185" s="8" t="s">
        <v>277</v>
      </c>
      <c r="D185" s="8" t="s">
        <v>951</v>
      </c>
      <c r="E185" s="7" t="s">
        <v>954</v>
      </c>
      <c r="F185" s="12" t="s">
        <v>159</v>
      </c>
      <c r="G185" s="10" t="s">
        <v>239</v>
      </c>
      <c r="H185" s="10" t="s">
        <v>47</v>
      </c>
      <c r="I185" s="10" t="s">
        <v>9</v>
      </c>
      <c r="J185" s="10" t="str">
        <f t="shared" si="25"/>
        <v>A</v>
      </c>
      <c r="K185" s="11">
        <f ca="1">VLOOKUP(F185,OFFSET(Hodnoc!$A$1:$C$23,0,IF(I185="Hory",0,IF(I185="Ledy",3,IF(I185="Písek",6,IF(I185="Skalky",9,IF(I185="Boulder",12,"chyba")))))),IF(J185="A",2,3),0)*VLOOKUP(G185,Hodnoc!$P$1:$Q$9,2,0)</f>
        <v>37.5</v>
      </c>
      <c r="L185" s="11">
        <f t="shared" si="26"/>
        <v>3652.2000000000007</v>
      </c>
      <c r="M185">
        <f t="shared" si="15"/>
        <v>6.75</v>
      </c>
    </row>
    <row r="186" spans="1:13" ht="12.75">
      <c r="A186" s="7">
        <v>185</v>
      </c>
      <c r="B186" s="8">
        <v>39362</v>
      </c>
      <c r="C186" s="8" t="s">
        <v>277</v>
      </c>
      <c r="D186" s="8" t="s">
        <v>118</v>
      </c>
      <c r="E186" s="7" t="s">
        <v>118</v>
      </c>
      <c r="F186" s="12">
        <v>5</v>
      </c>
      <c r="G186" s="10" t="s">
        <v>239</v>
      </c>
      <c r="H186" s="10" t="s">
        <v>47</v>
      </c>
      <c r="I186" s="10" t="s">
        <v>9</v>
      </c>
      <c r="J186" s="10" t="str">
        <f t="shared" si="25"/>
        <v>A</v>
      </c>
      <c r="K186" s="11">
        <f ca="1">VLOOKUP(F186,OFFSET(Hodnoc!$A$1:$C$23,0,IF(I186="Hory",0,IF(I186="Ledy",3,IF(I186="Písek",6,IF(I186="Skalky",9,IF(I186="Boulder",12,"chyba")))))),IF(J186="A",2,3),0)*VLOOKUP(G186,Hodnoc!$P$1:$Q$9,2,0)</f>
        <v>16.5</v>
      </c>
      <c r="L186" s="11">
        <f t="shared" si="26"/>
        <v>3668.7000000000007</v>
      </c>
      <c r="M186">
        <f t="shared" si="15"/>
        <v>5</v>
      </c>
    </row>
    <row r="187" spans="1:13" ht="12.75">
      <c r="A187" s="7">
        <v>186</v>
      </c>
      <c r="B187" s="8">
        <v>39362</v>
      </c>
      <c r="C187" s="8" t="s">
        <v>277</v>
      </c>
      <c r="D187" s="8" t="s">
        <v>118</v>
      </c>
      <c r="E187" s="7" t="s">
        <v>118</v>
      </c>
      <c r="F187" s="12">
        <v>6</v>
      </c>
      <c r="G187" s="10" t="s">
        <v>239</v>
      </c>
      <c r="H187" s="10" t="s">
        <v>47</v>
      </c>
      <c r="I187" s="10" t="s">
        <v>9</v>
      </c>
      <c r="J187" s="10" t="str">
        <f t="shared" si="25"/>
        <v>A</v>
      </c>
      <c r="K187" s="11">
        <f ca="1">VLOOKUP(F187,OFFSET(Hodnoc!$A$1:$C$23,0,IF(I187="Hory",0,IF(I187="Ledy",3,IF(I187="Písek",6,IF(I187="Skalky",9,IF(I187="Boulder",12,"chyba")))))),IF(J187="A",2,3),0)*VLOOKUP(G187,Hodnoc!$P$1:$Q$9,2,0)</f>
        <v>27</v>
      </c>
      <c r="L187" s="11">
        <f t="shared" si="26"/>
        <v>3695.7000000000007</v>
      </c>
      <c r="M187">
        <f t="shared" si="15"/>
        <v>6</v>
      </c>
    </row>
    <row r="188" spans="1:13" ht="12.75">
      <c r="A188" s="7">
        <v>187</v>
      </c>
      <c r="B188" s="8">
        <v>39369</v>
      </c>
      <c r="C188" s="8" t="s">
        <v>259</v>
      </c>
      <c r="D188" s="8"/>
      <c r="E188" s="8" t="s">
        <v>956</v>
      </c>
      <c r="F188" s="12" t="s">
        <v>146</v>
      </c>
      <c r="G188" s="10" t="s">
        <v>85</v>
      </c>
      <c r="H188" s="10" t="s">
        <v>47</v>
      </c>
      <c r="I188" s="10" t="s">
        <v>9</v>
      </c>
      <c r="J188" s="10" t="str">
        <f aca="true" t="shared" si="27" ref="J188:J193">IF(OR(G188="TR",G188="TRO"),"B","A")</f>
        <v>A</v>
      </c>
      <c r="K188" s="11">
        <f ca="1">VLOOKUP(F188,OFFSET(Hodnoc!$A$1:$C$23,0,IF(I188="Hory",0,IF(I188="Ledy",3,IF(I188="Písek",6,IF(I188="Skalky",9,IF(I188="Boulder",12,"chyba")))))),IF(J188="A",2,3),0)*VLOOKUP(G188,Hodnoc!$P$1:$Q$9,2,0)</f>
        <v>38</v>
      </c>
      <c r="L188" s="11">
        <f aca="true" t="shared" si="28" ref="L188:L193">L187+K188</f>
        <v>3733.7000000000007</v>
      </c>
      <c r="M188">
        <f t="shared" si="15"/>
        <v>7.75</v>
      </c>
    </row>
    <row r="189" spans="1:13" ht="12.75">
      <c r="A189" s="7">
        <v>188</v>
      </c>
      <c r="B189" s="8">
        <v>39369</v>
      </c>
      <c r="C189" s="8" t="s">
        <v>259</v>
      </c>
      <c r="D189" s="8"/>
      <c r="E189" s="8" t="s">
        <v>957</v>
      </c>
      <c r="F189" s="12">
        <v>6</v>
      </c>
      <c r="G189" s="10" t="s">
        <v>38</v>
      </c>
      <c r="H189" s="10" t="s">
        <v>47</v>
      </c>
      <c r="I189" s="10" t="s">
        <v>9</v>
      </c>
      <c r="J189" s="10" t="str">
        <f t="shared" si="27"/>
        <v>A</v>
      </c>
      <c r="K189" s="11">
        <f ca="1">VLOOKUP(F189,OFFSET(Hodnoc!$A$1:$C$23,0,IF(I189="Hory",0,IF(I189="Ledy",3,IF(I189="Písek",6,IF(I189="Skalky",9,IF(I189="Boulder",12,"chyba")))))),IF(J189="A",2,3),0)*VLOOKUP(G189,Hodnoc!$P$1:$Q$9,2,0)</f>
        <v>27</v>
      </c>
      <c r="L189" s="11">
        <f t="shared" si="28"/>
        <v>3760.7000000000007</v>
      </c>
      <c r="M189">
        <f t="shared" si="15"/>
        <v>6</v>
      </c>
    </row>
    <row r="190" spans="1:13" ht="12.75">
      <c r="A190" s="7">
        <v>189</v>
      </c>
      <c r="B190" s="8">
        <v>39369</v>
      </c>
      <c r="C190" s="8" t="s">
        <v>259</v>
      </c>
      <c r="D190" s="8"/>
      <c r="E190" s="8" t="s">
        <v>791</v>
      </c>
      <c r="F190" s="12" t="s">
        <v>159</v>
      </c>
      <c r="G190" s="10" t="s">
        <v>40</v>
      </c>
      <c r="H190" s="10" t="s">
        <v>47</v>
      </c>
      <c r="I190" s="10" t="s">
        <v>9</v>
      </c>
      <c r="J190" s="10" t="str">
        <f t="shared" si="27"/>
        <v>A</v>
      </c>
      <c r="K190" s="11">
        <f ca="1">VLOOKUP(F190,OFFSET(Hodnoc!$A$1:$C$23,0,IF(I190="Hory",0,IF(I190="Ledy",3,IF(I190="Písek",6,IF(I190="Skalky",9,IF(I190="Boulder",12,"chyba")))))),IF(J190="A",2,3),0)*VLOOKUP(G190,Hodnoc!$P$1:$Q$9,2,0)</f>
        <v>37.5</v>
      </c>
      <c r="L190" s="11">
        <f t="shared" si="28"/>
        <v>3798.2000000000007</v>
      </c>
      <c r="M190">
        <f t="shared" si="15"/>
        <v>6.75</v>
      </c>
    </row>
    <row r="191" spans="1:13" ht="12.75">
      <c r="A191" s="7">
        <v>190</v>
      </c>
      <c r="B191" s="8">
        <v>39369</v>
      </c>
      <c r="C191" s="8" t="s">
        <v>259</v>
      </c>
      <c r="D191" s="8"/>
      <c r="E191" s="8" t="s">
        <v>46</v>
      </c>
      <c r="F191" s="12" t="s">
        <v>158</v>
      </c>
      <c r="G191" s="10" t="s">
        <v>40</v>
      </c>
      <c r="H191" s="10" t="s">
        <v>47</v>
      </c>
      <c r="I191" s="10" t="s">
        <v>9</v>
      </c>
      <c r="J191" s="10" t="str">
        <f t="shared" si="27"/>
        <v>A</v>
      </c>
      <c r="K191" s="11">
        <f ca="1">VLOOKUP(F191,OFFSET(Hodnoc!$A$1:$C$23,0,IF(I191="Hory",0,IF(I191="Ledy",3,IF(I191="Písek",6,IF(I191="Skalky",9,IF(I191="Boulder",12,"chyba")))))),IF(J191="A",2,3),0)*VLOOKUP(G191,Hodnoc!$P$1:$Q$9,2,0)</f>
        <v>31.5</v>
      </c>
      <c r="L191" s="11">
        <f t="shared" si="28"/>
        <v>3829.7000000000007</v>
      </c>
      <c r="M191">
        <f t="shared" si="15"/>
        <v>6.25</v>
      </c>
    </row>
    <row r="192" spans="1:13" ht="12.75">
      <c r="A192" s="7">
        <v>191</v>
      </c>
      <c r="B192" s="8">
        <v>39390</v>
      </c>
      <c r="C192" s="8" t="s">
        <v>259</v>
      </c>
      <c r="D192" s="8"/>
      <c r="E192" s="8" t="s">
        <v>83</v>
      </c>
      <c r="F192" s="12">
        <v>6</v>
      </c>
      <c r="G192" s="10" t="s">
        <v>40</v>
      </c>
      <c r="H192" s="10" t="s">
        <v>47</v>
      </c>
      <c r="I192" s="10" t="s">
        <v>9</v>
      </c>
      <c r="J192" s="10" t="str">
        <f t="shared" si="27"/>
        <v>A</v>
      </c>
      <c r="K192" s="11">
        <f ca="1">VLOOKUP(F192,OFFSET(Hodnoc!$A$1:$C$23,0,IF(I192="Hory",0,IF(I192="Ledy",3,IF(I192="Písek",6,IF(I192="Skalky",9,IF(I192="Boulder",12,"chyba")))))),IF(J192="A",2,3),0)*VLOOKUP(G192,Hodnoc!$P$1:$Q$9,2,0)</f>
        <v>27</v>
      </c>
      <c r="L192" s="11">
        <f t="shared" si="28"/>
        <v>3856.7000000000007</v>
      </c>
      <c r="M192">
        <f t="shared" si="15"/>
        <v>6</v>
      </c>
    </row>
    <row r="193" spans="1:13" ht="12.75">
      <c r="A193" s="7">
        <v>192</v>
      </c>
      <c r="B193" s="8">
        <v>39390</v>
      </c>
      <c r="C193" s="8" t="s">
        <v>259</v>
      </c>
      <c r="D193" s="8"/>
      <c r="E193" s="8" t="s">
        <v>791</v>
      </c>
      <c r="F193" s="12" t="s">
        <v>159</v>
      </c>
      <c r="G193" s="10" t="s">
        <v>40</v>
      </c>
      <c r="H193" s="10" t="s">
        <v>47</v>
      </c>
      <c r="I193" s="10" t="s">
        <v>9</v>
      </c>
      <c r="J193" s="10" t="str">
        <f t="shared" si="27"/>
        <v>A</v>
      </c>
      <c r="K193" s="11">
        <f ca="1">VLOOKUP(F193,OFFSET(Hodnoc!$A$1:$C$23,0,IF(I193="Hory",0,IF(I193="Ledy",3,IF(I193="Písek",6,IF(I193="Skalky",9,IF(I193="Boulder",12,"chyba")))))),IF(J193="A",2,3),0)*VLOOKUP(G193,Hodnoc!$P$1:$Q$9,2,0)</f>
        <v>37.5</v>
      </c>
      <c r="L193" s="11">
        <f t="shared" si="28"/>
        <v>3894.2000000000007</v>
      </c>
      <c r="M193">
        <f t="shared" si="15"/>
        <v>6.75</v>
      </c>
    </row>
    <row r="194" ht="12.75">
      <c r="M194">
        <f>AVERAGE(M2:M193)</f>
        <v>5.389189189189189</v>
      </c>
    </row>
  </sheetData>
  <sheetProtection autoFilter="0"/>
  <conditionalFormatting sqref="H2:H193">
    <cfRule type="cellIs" priority="1" dxfId="0" operator="equal" stopIfTrue="1">
      <formula>"Honza"</formula>
    </cfRule>
    <cfRule type="cellIs" priority="2" dxfId="1" operator="equal" stopIfTrue="1">
      <formula>"Zyký"</formula>
    </cfRule>
    <cfRule type="cellIs" priority="3" dxfId="2" operator="equal" stopIfTrue="1">
      <formula>"Péťa"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P93"/>
  <sheetViews>
    <sheetView workbookViewId="0" topLeftCell="A1">
      <pane ySplit="1" topLeftCell="BM56" activePane="bottomLeft" state="frozen"/>
      <selection pane="topLeft" activeCell="A1" sqref="A1"/>
      <selection pane="bottomLeft" activeCell="P93" sqref="P93"/>
    </sheetView>
  </sheetViews>
  <sheetFormatPr defaultColWidth="9.140625" defaultRowHeight="12.75"/>
  <cols>
    <col min="1" max="1" width="3.00390625" style="0" bestFit="1" customWidth="1"/>
    <col min="3" max="3" width="15.57421875" style="0" bestFit="1" customWidth="1"/>
    <col min="4" max="4" width="10.00390625" style="0" bestFit="1" customWidth="1"/>
    <col min="5" max="5" width="22.421875" style="0" bestFit="1" customWidth="1"/>
    <col min="6" max="6" width="5.7109375" style="0" bestFit="1" customWidth="1"/>
    <col min="7" max="7" width="4.421875" style="0" bestFit="1" customWidth="1"/>
    <col min="8" max="8" width="6.421875" style="0" bestFit="1" customWidth="1"/>
    <col min="9" max="9" width="7.28125" style="0" bestFit="1" customWidth="1"/>
    <col min="10" max="10" width="6.8515625" style="0" bestFit="1" customWidth="1"/>
    <col min="11" max="11" width="5.57421875" style="0" bestFit="1" customWidth="1"/>
    <col min="12" max="13" width="5.57421875" style="0" customWidth="1"/>
    <col min="14" max="14" width="4.57421875" style="0" bestFit="1" customWidth="1"/>
    <col min="15" max="15" width="7.00390625" style="0" bestFit="1" customWidth="1"/>
    <col min="16" max="16" width="3.00390625" style="0" bestFit="1" customWidth="1"/>
    <col min="17" max="16384" width="10.421875" style="0" customWidth="1"/>
  </cols>
  <sheetData>
    <row r="1" spans="1:16" ht="12.75">
      <c r="A1" s="6" t="s">
        <v>45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48</v>
      </c>
      <c r="G1" s="6" t="s">
        <v>4</v>
      </c>
      <c r="H1" s="6" t="s">
        <v>56</v>
      </c>
      <c r="I1" s="6" t="s">
        <v>35</v>
      </c>
      <c r="J1" s="6" t="s">
        <v>36</v>
      </c>
      <c r="K1" s="6" t="s">
        <v>6</v>
      </c>
      <c r="L1" s="6" t="s">
        <v>219</v>
      </c>
      <c r="N1" s="6" t="s">
        <v>86</v>
      </c>
      <c r="O1">
        <f>SUM(K:K)</f>
        <v>1885</v>
      </c>
      <c r="P1">
        <f>COUNT(K2:K994)</f>
        <v>92</v>
      </c>
    </row>
    <row r="2" spans="1:12" ht="12.75">
      <c r="A2" s="7">
        <v>1</v>
      </c>
      <c r="B2" s="13">
        <v>39093</v>
      </c>
      <c r="C2" s="1" t="s">
        <v>89</v>
      </c>
      <c r="D2" s="8"/>
      <c r="E2" s="1" t="s">
        <v>95</v>
      </c>
      <c r="F2" s="1" t="s">
        <v>122</v>
      </c>
      <c r="G2" s="1" t="s">
        <v>132</v>
      </c>
      <c r="H2" s="10" t="s">
        <v>133</v>
      </c>
      <c r="I2" s="10" t="s">
        <v>134</v>
      </c>
      <c r="J2" s="10" t="str">
        <f aca="true" t="shared" si="0" ref="J2:J22">IF(OR(G2="TR",G2="TRO"),"B","A")</f>
        <v>A</v>
      </c>
      <c r="K2" s="11">
        <f ca="1">VLOOKUP(F2,OFFSET(Hodnoc!$A$1:$C$23,0,IF(I2="Hory",0,IF(I2="Ledy",3,IF(I2="Písek",6,IF(I2="Skalky",9,IF(I2="Boulder",12,"chyba")))))),IF(J2="A",2,3),0)*VLOOKUP(G2,Hodnoc!$P$1:$Q$9,2,0)</f>
        <v>24</v>
      </c>
      <c r="L2" s="25">
        <f>K2</f>
        <v>24</v>
      </c>
    </row>
    <row r="3" spans="1:12" ht="12.75">
      <c r="A3" s="7">
        <v>2</v>
      </c>
      <c r="B3" s="13">
        <v>39096</v>
      </c>
      <c r="C3" s="1" t="s">
        <v>90</v>
      </c>
      <c r="D3" s="8"/>
      <c r="E3" s="1" t="s">
        <v>96</v>
      </c>
      <c r="F3" s="1" t="s">
        <v>122</v>
      </c>
      <c r="G3" s="1" t="s">
        <v>132</v>
      </c>
      <c r="H3" s="10" t="s">
        <v>133</v>
      </c>
      <c r="I3" s="10" t="s">
        <v>134</v>
      </c>
      <c r="J3" s="10" t="str">
        <f t="shared" si="0"/>
        <v>A</v>
      </c>
      <c r="K3" s="11">
        <f ca="1">VLOOKUP(F3,OFFSET(Hodnoc!$A$1:$C$23,0,IF(I3="Hory",0,IF(I3="Ledy",3,IF(I3="Písek",6,IF(I3="Skalky",9,IF(I3="Boulder",12,"chyba")))))),IF(J3="A",2,3),0)*VLOOKUP(G3,Hodnoc!$P$1:$Q$9,2,0)</f>
        <v>24</v>
      </c>
      <c r="L3" s="25">
        <f>L2+K3</f>
        <v>48</v>
      </c>
    </row>
    <row r="4" spans="1:12" ht="12.75">
      <c r="A4" s="7">
        <v>3</v>
      </c>
      <c r="B4" s="13">
        <v>39096</v>
      </c>
      <c r="C4" s="1" t="s">
        <v>90</v>
      </c>
      <c r="D4" s="8"/>
      <c r="E4" s="1" t="s">
        <v>97</v>
      </c>
      <c r="F4" s="1" t="s">
        <v>123</v>
      </c>
      <c r="G4" s="1" t="s">
        <v>132</v>
      </c>
      <c r="H4" s="10" t="s">
        <v>133</v>
      </c>
      <c r="I4" s="10" t="s">
        <v>134</v>
      </c>
      <c r="J4" s="10" t="str">
        <f t="shared" si="0"/>
        <v>A</v>
      </c>
      <c r="K4" s="11">
        <f ca="1">VLOOKUP(F4,OFFSET(Hodnoc!$A$1:$C$23,0,IF(I4="Hory",0,IF(I4="Ledy",3,IF(I4="Písek",6,IF(I4="Skalky",9,IF(I4="Boulder",12,"chyba")))))),IF(J4="A",2,3),0)*VLOOKUP(G4,Hodnoc!$P$1:$Q$9,2,0)</f>
        <v>12</v>
      </c>
      <c r="L4" s="25">
        <f aca="true" t="shared" si="1" ref="L4:L38">L3+K4</f>
        <v>60</v>
      </c>
    </row>
    <row r="5" spans="1:12" ht="12.75">
      <c r="A5" s="7">
        <v>4</v>
      </c>
      <c r="B5" s="13">
        <v>39123</v>
      </c>
      <c r="C5" s="1" t="s">
        <v>68</v>
      </c>
      <c r="D5" s="8"/>
      <c r="E5" s="1" t="s">
        <v>98</v>
      </c>
      <c r="F5" s="1" t="s">
        <v>123</v>
      </c>
      <c r="G5" s="1" t="s">
        <v>132</v>
      </c>
      <c r="H5" s="10" t="s">
        <v>133</v>
      </c>
      <c r="I5" s="10" t="s">
        <v>134</v>
      </c>
      <c r="J5" s="10" t="str">
        <f t="shared" si="0"/>
        <v>A</v>
      </c>
      <c r="K5" s="11">
        <f ca="1">VLOOKUP(F5,OFFSET(Hodnoc!$A$1:$C$23,0,IF(I5="Hory",0,IF(I5="Ledy",3,IF(I5="Písek",6,IF(I5="Skalky",9,IF(I5="Boulder",12,"chyba")))))),IF(J5="A",2,3),0)*VLOOKUP(G5,Hodnoc!$P$1:$Q$9,2,0)</f>
        <v>12</v>
      </c>
      <c r="L5" s="25">
        <f t="shared" si="1"/>
        <v>72</v>
      </c>
    </row>
    <row r="6" spans="1:12" ht="12.75">
      <c r="A6" s="7">
        <v>5</v>
      </c>
      <c r="B6" s="13">
        <v>39123</v>
      </c>
      <c r="C6" s="1" t="s">
        <v>68</v>
      </c>
      <c r="D6" s="8"/>
      <c r="E6" s="1" t="s">
        <v>99</v>
      </c>
      <c r="F6" s="1" t="s">
        <v>123</v>
      </c>
      <c r="G6" s="1" t="s">
        <v>132</v>
      </c>
      <c r="H6" s="10" t="s">
        <v>133</v>
      </c>
      <c r="I6" s="10" t="s">
        <v>134</v>
      </c>
      <c r="J6" s="10" t="str">
        <f t="shared" si="0"/>
        <v>A</v>
      </c>
      <c r="K6" s="11">
        <f ca="1">VLOOKUP(F6,OFFSET(Hodnoc!$A$1:$C$23,0,IF(I6="Hory",0,IF(I6="Ledy",3,IF(I6="Písek",6,IF(I6="Skalky",9,IF(I6="Boulder",12,"chyba")))))),IF(J6="A",2,3),0)*VLOOKUP(G6,Hodnoc!$P$1:$Q$9,2,0)</f>
        <v>12</v>
      </c>
      <c r="L6" s="25">
        <f t="shared" si="1"/>
        <v>84</v>
      </c>
    </row>
    <row r="7" spans="1:12" ht="12.75">
      <c r="A7" s="7">
        <v>6</v>
      </c>
      <c r="B7" s="13">
        <v>39130</v>
      </c>
      <c r="C7" s="1" t="s">
        <v>90</v>
      </c>
      <c r="D7" s="8"/>
      <c r="E7" s="1" t="s">
        <v>100</v>
      </c>
      <c r="F7" s="1" t="s">
        <v>123</v>
      </c>
      <c r="G7" s="1" t="s">
        <v>132</v>
      </c>
      <c r="H7" s="10" t="s">
        <v>133</v>
      </c>
      <c r="I7" s="10" t="s">
        <v>134</v>
      </c>
      <c r="J7" s="10" t="str">
        <f t="shared" si="0"/>
        <v>A</v>
      </c>
      <c r="K7" s="11">
        <f ca="1">VLOOKUP(F7,OFFSET(Hodnoc!$A$1:$C$23,0,IF(I7="Hory",0,IF(I7="Ledy",3,IF(I7="Písek",6,IF(I7="Skalky",9,IF(I7="Boulder",12,"chyba")))))),IF(J7="A",2,3),0)*VLOOKUP(G7,Hodnoc!$P$1:$Q$9,2,0)</f>
        <v>12</v>
      </c>
      <c r="L7" s="25">
        <f t="shared" si="1"/>
        <v>96</v>
      </c>
    </row>
    <row r="8" spans="1:12" ht="12.75">
      <c r="A8" s="7">
        <v>7</v>
      </c>
      <c r="B8" s="13">
        <v>39131</v>
      </c>
      <c r="C8" s="1" t="s">
        <v>91</v>
      </c>
      <c r="D8" s="8"/>
      <c r="E8" s="1" t="s">
        <v>101</v>
      </c>
      <c r="F8" s="1">
        <v>3</v>
      </c>
      <c r="G8" s="1" t="s">
        <v>132</v>
      </c>
      <c r="H8" s="10" t="s">
        <v>133</v>
      </c>
      <c r="I8" s="10" t="s">
        <v>134</v>
      </c>
      <c r="J8" s="10" t="str">
        <f t="shared" si="0"/>
        <v>A</v>
      </c>
      <c r="K8" s="11">
        <f ca="1">VLOOKUP(F8,OFFSET(Hodnoc!$A$1:$C$23,0,IF(I8="Hory",0,IF(I8="Ledy",3,IF(I8="Písek",6,IF(I8="Skalky",9,IF(I8="Boulder",12,"chyba")))))),IF(J8="A",2,3),0)*VLOOKUP(G8,Hodnoc!$P$1:$Q$9,2,0)</f>
        <v>3</v>
      </c>
      <c r="L8" s="25">
        <f t="shared" si="1"/>
        <v>99</v>
      </c>
    </row>
    <row r="9" spans="1:12" ht="12.75">
      <c r="A9" s="7">
        <v>8</v>
      </c>
      <c r="B9" s="13">
        <v>39131</v>
      </c>
      <c r="C9" s="1" t="s">
        <v>91</v>
      </c>
      <c r="D9" s="8"/>
      <c r="E9" s="1" t="s">
        <v>102</v>
      </c>
      <c r="F9" s="1" t="s">
        <v>124</v>
      </c>
      <c r="G9" s="1" t="s">
        <v>132</v>
      </c>
      <c r="H9" s="10" t="s">
        <v>133</v>
      </c>
      <c r="I9" s="10" t="s">
        <v>134</v>
      </c>
      <c r="J9" s="10" t="str">
        <f t="shared" si="0"/>
        <v>A</v>
      </c>
      <c r="K9" s="11">
        <f ca="1">VLOOKUP(F9,OFFSET(Hodnoc!$A$1:$C$23,0,IF(I9="Hory",0,IF(I9="Ledy",3,IF(I9="Písek",6,IF(I9="Skalky",9,IF(I9="Boulder",12,"chyba")))))),IF(J9="A",2,3),0)*VLOOKUP(G9,Hodnoc!$P$1:$Q$9,2,0)</f>
        <v>8</v>
      </c>
      <c r="L9" s="25">
        <f t="shared" si="1"/>
        <v>107</v>
      </c>
    </row>
    <row r="10" spans="1:12" ht="12.75">
      <c r="A10" s="7">
        <v>9</v>
      </c>
      <c r="B10" s="13">
        <v>39131</v>
      </c>
      <c r="C10" s="1" t="s">
        <v>91</v>
      </c>
      <c r="D10" s="8"/>
      <c r="E10" s="1" t="s">
        <v>103</v>
      </c>
      <c r="F10" s="1" t="s">
        <v>124</v>
      </c>
      <c r="G10" s="1" t="s">
        <v>132</v>
      </c>
      <c r="H10" s="10" t="s">
        <v>133</v>
      </c>
      <c r="I10" s="10" t="s">
        <v>134</v>
      </c>
      <c r="J10" s="10" t="str">
        <f t="shared" si="0"/>
        <v>A</v>
      </c>
      <c r="K10" s="11">
        <f ca="1">VLOOKUP(F10,OFFSET(Hodnoc!$A$1:$C$23,0,IF(I10="Hory",0,IF(I10="Ledy",3,IF(I10="Písek",6,IF(I10="Skalky",9,IF(I10="Boulder",12,"chyba")))))),IF(J10="A",2,3),0)*VLOOKUP(G10,Hodnoc!$P$1:$Q$9,2,0)</f>
        <v>8</v>
      </c>
      <c r="L10" s="25">
        <f t="shared" si="1"/>
        <v>115</v>
      </c>
    </row>
    <row r="11" spans="1:12" ht="12.75">
      <c r="A11" s="7">
        <v>10</v>
      </c>
      <c r="B11" s="13">
        <v>39131</v>
      </c>
      <c r="C11" s="1" t="s">
        <v>91</v>
      </c>
      <c r="D11" s="8"/>
      <c r="E11" s="1" t="s">
        <v>104</v>
      </c>
      <c r="F11" s="1" t="s">
        <v>125</v>
      </c>
      <c r="G11" s="1" t="s">
        <v>132</v>
      </c>
      <c r="H11" s="10" t="s">
        <v>133</v>
      </c>
      <c r="I11" s="10" t="s">
        <v>134</v>
      </c>
      <c r="J11" s="10" t="str">
        <f t="shared" si="0"/>
        <v>A</v>
      </c>
      <c r="K11" s="11">
        <f ca="1">VLOOKUP(F11,OFFSET(Hodnoc!$A$1:$C$23,0,IF(I11="Hory",0,IF(I11="Ledy",3,IF(I11="Písek",6,IF(I11="Skalky",9,IF(I11="Boulder",12,"chyba")))))),IF(J11="A",2,3),0)*VLOOKUP(G11,Hodnoc!$P$1:$Q$9,2,0)</f>
        <v>26</v>
      </c>
      <c r="L11" s="25">
        <f t="shared" si="1"/>
        <v>141</v>
      </c>
    </row>
    <row r="12" spans="1:12" ht="12.75">
      <c r="A12" s="7">
        <v>11</v>
      </c>
      <c r="B12" s="13">
        <v>39131</v>
      </c>
      <c r="C12" s="1" t="s">
        <v>91</v>
      </c>
      <c r="D12" s="8"/>
      <c r="E12" s="1" t="s">
        <v>105</v>
      </c>
      <c r="F12" s="1" t="s">
        <v>126</v>
      </c>
      <c r="G12" s="1" t="s">
        <v>132</v>
      </c>
      <c r="H12" s="10" t="s">
        <v>133</v>
      </c>
      <c r="I12" s="10" t="s">
        <v>134</v>
      </c>
      <c r="J12" s="10" t="str">
        <f t="shared" si="0"/>
        <v>A</v>
      </c>
      <c r="K12" s="11">
        <f ca="1">VLOOKUP(F12,OFFSET(Hodnoc!$A$1:$C$23,0,IF(I12="Hory",0,IF(I12="Ledy",3,IF(I12="Písek",6,IF(I12="Skalky",9,IF(I12="Boulder",12,"chyba")))))),IF(J12="A",2,3),0)*VLOOKUP(G12,Hodnoc!$P$1:$Q$9,2,0)</f>
        <v>16</v>
      </c>
      <c r="L12" s="25">
        <f t="shared" si="1"/>
        <v>157</v>
      </c>
    </row>
    <row r="13" spans="1:12" ht="12.75">
      <c r="A13" s="7">
        <v>12</v>
      </c>
      <c r="B13" s="13">
        <v>39134</v>
      </c>
      <c r="C13" s="1" t="s">
        <v>91</v>
      </c>
      <c r="D13" s="8"/>
      <c r="E13" s="1" t="s">
        <v>106</v>
      </c>
      <c r="F13" s="1" t="s">
        <v>122</v>
      </c>
      <c r="G13" s="1" t="s">
        <v>132</v>
      </c>
      <c r="H13" s="10" t="s">
        <v>133</v>
      </c>
      <c r="I13" s="10" t="s">
        <v>134</v>
      </c>
      <c r="J13" s="10" t="str">
        <f t="shared" si="0"/>
        <v>A</v>
      </c>
      <c r="K13" s="11">
        <f ca="1">VLOOKUP(F13,OFFSET(Hodnoc!$A$1:$C$23,0,IF(I13="Hory",0,IF(I13="Ledy",3,IF(I13="Písek",6,IF(I13="Skalky",9,IF(I13="Boulder",12,"chyba")))))),IF(J13="A",2,3),0)*VLOOKUP(G13,Hodnoc!$P$1:$Q$9,2,0)</f>
        <v>24</v>
      </c>
      <c r="L13" s="25">
        <f t="shared" si="1"/>
        <v>181</v>
      </c>
    </row>
    <row r="14" spans="1:12" ht="12.75">
      <c r="A14" s="7">
        <v>13</v>
      </c>
      <c r="B14" s="13">
        <v>39134</v>
      </c>
      <c r="C14" s="1" t="s">
        <v>91</v>
      </c>
      <c r="D14" s="8"/>
      <c r="E14" s="1" t="s">
        <v>107</v>
      </c>
      <c r="F14" s="1" t="s">
        <v>125</v>
      </c>
      <c r="G14" s="1" t="s">
        <v>132</v>
      </c>
      <c r="H14" s="10" t="s">
        <v>133</v>
      </c>
      <c r="I14" s="10" t="s">
        <v>134</v>
      </c>
      <c r="J14" s="10" t="str">
        <f t="shared" si="0"/>
        <v>A</v>
      </c>
      <c r="K14" s="11">
        <f ca="1">VLOOKUP(F14,OFFSET(Hodnoc!$A$1:$C$23,0,IF(I14="Hory",0,IF(I14="Ledy",3,IF(I14="Písek",6,IF(I14="Skalky",9,IF(I14="Boulder",12,"chyba")))))),IF(J14="A",2,3),0)*VLOOKUP(G14,Hodnoc!$P$1:$Q$9,2,0)</f>
        <v>26</v>
      </c>
      <c r="L14" s="25">
        <f t="shared" si="1"/>
        <v>207</v>
      </c>
    </row>
    <row r="15" spans="1:12" ht="12.75">
      <c r="A15" s="7">
        <v>14</v>
      </c>
      <c r="B15" s="13">
        <v>39134</v>
      </c>
      <c r="C15" s="1" t="s">
        <v>91</v>
      </c>
      <c r="D15" s="8"/>
      <c r="E15" s="1" t="s">
        <v>108</v>
      </c>
      <c r="F15" s="1" t="s">
        <v>124</v>
      </c>
      <c r="G15" s="1" t="s">
        <v>132</v>
      </c>
      <c r="H15" s="10" t="s">
        <v>133</v>
      </c>
      <c r="I15" s="10" t="s">
        <v>134</v>
      </c>
      <c r="J15" s="10" t="str">
        <f t="shared" si="0"/>
        <v>A</v>
      </c>
      <c r="K15" s="11">
        <f ca="1">VLOOKUP(F15,OFFSET(Hodnoc!$A$1:$C$23,0,IF(I15="Hory",0,IF(I15="Ledy",3,IF(I15="Písek",6,IF(I15="Skalky",9,IF(I15="Boulder",12,"chyba")))))),IF(J15="A",2,3),0)*VLOOKUP(G15,Hodnoc!$P$1:$Q$9,2,0)</f>
        <v>8</v>
      </c>
      <c r="L15" s="25">
        <f t="shared" si="1"/>
        <v>215</v>
      </c>
    </row>
    <row r="16" spans="1:12" ht="12.75">
      <c r="A16" s="7">
        <v>15</v>
      </c>
      <c r="B16" s="13">
        <v>39137</v>
      </c>
      <c r="C16" s="1" t="s">
        <v>89</v>
      </c>
      <c r="D16" s="8"/>
      <c r="E16" s="1" t="s">
        <v>109</v>
      </c>
      <c r="F16" s="1" t="s">
        <v>127</v>
      </c>
      <c r="G16" s="1" t="s">
        <v>132</v>
      </c>
      <c r="H16" s="10" t="s">
        <v>133</v>
      </c>
      <c r="I16" s="10" t="s">
        <v>134</v>
      </c>
      <c r="J16" s="10" t="str">
        <f t="shared" si="0"/>
        <v>A</v>
      </c>
      <c r="K16" s="11">
        <f ca="1">VLOOKUP(F16,OFFSET(Hodnoc!$A$1:$C$23,0,IF(I16="Hory",0,IF(I16="Ledy",3,IF(I16="Písek",6,IF(I16="Skalky",9,IF(I16="Boulder",12,"chyba")))))),IF(J16="A",2,3),0)*VLOOKUP(G16,Hodnoc!$P$1:$Q$9,2,0)</f>
        <v>42</v>
      </c>
      <c r="L16" s="25">
        <f t="shared" si="1"/>
        <v>257</v>
      </c>
    </row>
    <row r="17" spans="1:12" ht="12.75">
      <c r="A17" s="7">
        <v>16</v>
      </c>
      <c r="B17" s="13">
        <v>39137</v>
      </c>
      <c r="C17" s="1" t="s">
        <v>89</v>
      </c>
      <c r="D17" s="1"/>
      <c r="E17" s="1" t="s">
        <v>110</v>
      </c>
      <c r="F17" s="1" t="s">
        <v>128</v>
      </c>
      <c r="G17" s="1" t="s">
        <v>132</v>
      </c>
      <c r="H17" s="10" t="s">
        <v>133</v>
      </c>
      <c r="I17" s="10" t="s">
        <v>134</v>
      </c>
      <c r="J17" s="10" t="str">
        <f t="shared" si="0"/>
        <v>A</v>
      </c>
      <c r="K17" s="11">
        <f ca="1">VLOOKUP(F17,OFFSET(Hodnoc!$A$1:$C$23,0,IF(I17="Hory",0,IF(I17="Ledy",3,IF(I17="Písek",6,IF(I17="Skalky",9,IF(I17="Boulder",12,"chyba")))))),IF(J17="A",2,3),0)*VLOOKUP(G17,Hodnoc!$P$1:$Q$9,2,0)</f>
        <v>33</v>
      </c>
      <c r="L17" s="25">
        <f t="shared" si="1"/>
        <v>290</v>
      </c>
    </row>
    <row r="18" spans="1:12" ht="12.75">
      <c r="A18" s="7">
        <v>17</v>
      </c>
      <c r="B18" s="13">
        <v>39137</v>
      </c>
      <c r="C18" s="1" t="s">
        <v>89</v>
      </c>
      <c r="D18" s="1"/>
      <c r="E18" s="1" t="s">
        <v>111</v>
      </c>
      <c r="F18" s="1" t="s">
        <v>126</v>
      </c>
      <c r="G18" s="1" t="s">
        <v>132</v>
      </c>
      <c r="H18" s="10" t="s">
        <v>133</v>
      </c>
      <c r="I18" s="10" t="s">
        <v>134</v>
      </c>
      <c r="J18" s="10" t="str">
        <f t="shared" si="0"/>
        <v>A</v>
      </c>
      <c r="K18" s="11">
        <f ca="1">VLOOKUP(F18,OFFSET(Hodnoc!$A$1:$C$23,0,IF(I18="Hory",0,IF(I18="Ledy",3,IF(I18="Písek",6,IF(I18="Skalky",9,IF(I18="Boulder",12,"chyba")))))),IF(J18="A",2,3),0)*VLOOKUP(G18,Hodnoc!$P$1:$Q$9,2,0)</f>
        <v>16</v>
      </c>
      <c r="L18" s="25">
        <f t="shared" si="1"/>
        <v>306</v>
      </c>
    </row>
    <row r="19" spans="1:12" ht="12.75">
      <c r="A19" s="7">
        <v>18</v>
      </c>
      <c r="B19" s="13">
        <v>39137</v>
      </c>
      <c r="C19" s="1" t="s">
        <v>89</v>
      </c>
      <c r="D19" s="1"/>
      <c r="E19" s="1" t="s">
        <v>112</v>
      </c>
      <c r="F19" s="1" t="s">
        <v>122</v>
      </c>
      <c r="G19" s="1" t="s">
        <v>132</v>
      </c>
      <c r="H19" s="10" t="s">
        <v>133</v>
      </c>
      <c r="I19" s="10" t="s">
        <v>134</v>
      </c>
      <c r="J19" s="10" t="str">
        <f t="shared" si="0"/>
        <v>A</v>
      </c>
      <c r="K19" s="11">
        <f ca="1">VLOOKUP(F19,OFFSET(Hodnoc!$A$1:$C$23,0,IF(I19="Hory",0,IF(I19="Ledy",3,IF(I19="Písek",6,IF(I19="Skalky",9,IF(I19="Boulder",12,"chyba")))))),IF(J19="A",2,3),0)*VLOOKUP(G19,Hodnoc!$P$1:$Q$9,2,0)</f>
        <v>24</v>
      </c>
      <c r="L19" s="25">
        <f t="shared" si="1"/>
        <v>330</v>
      </c>
    </row>
    <row r="20" spans="1:12" ht="12.75">
      <c r="A20" s="7">
        <v>19</v>
      </c>
      <c r="B20" s="13">
        <v>39145</v>
      </c>
      <c r="C20" s="1" t="s">
        <v>92</v>
      </c>
      <c r="D20" s="1"/>
      <c r="E20" s="1" t="s">
        <v>113</v>
      </c>
      <c r="F20" s="1" t="s">
        <v>129</v>
      </c>
      <c r="G20" s="1" t="s">
        <v>132</v>
      </c>
      <c r="H20" s="10" t="s">
        <v>133</v>
      </c>
      <c r="I20" s="10" t="s">
        <v>134</v>
      </c>
      <c r="J20" s="10" t="str">
        <f t="shared" si="0"/>
        <v>A</v>
      </c>
      <c r="K20" s="11">
        <f ca="1">VLOOKUP(F20,OFFSET(Hodnoc!$A$1:$C$23,0,IF(I20="Hory",0,IF(I20="Ledy",3,IF(I20="Písek",6,IF(I20="Skalky",9,IF(I20="Boulder",12,"chyba")))))),IF(J20="A",2,3),0)*VLOOKUP(G20,Hodnoc!$P$1:$Q$9,2,0)</f>
        <v>30</v>
      </c>
      <c r="L20" s="25">
        <f t="shared" si="1"/>
        <v>360</v>
      </c>
    </row>
    <row r="21" spans="1:12" ht="12.75">
      <c r="A21" s="7">
        <v>20</v>
      </c>
      <c r="B21" s="13">
        <v>39145</v>
      </c>
      <c r="C21" s="1" t="s">
        <v>92</v>
      </c>
      <c r="D21" s="1"/>
      <c r="E21" s="1" t="s">
        <v>114</v>
      </c>
      <c r="F21" s="1" t="s">
        <v>125</v>
      </c>
      <c r="G21" s="1" t="s">
        <v>132</v>
      </c>
      <c r="H21" s="10" t="s">
        <v>133</v>
      </c>
      <c r="I21" s="10" t="s">
        <v>134</v>
      </c>
      <c r="J21" s="10" t="str">
        <f t="shared" si="0"/>
        <v>A</v>
      </c>
      <c r="K21" s="11">
        <f ca="1">VLOOKUP(F21,OFFSET(Hodnoc!$A$1:$C$23,0,IF(I21="Hory",0,IF(I21="Ledy",3,IF(I21="Písek",6,IF(I21="Skalky",9,IF(I21="Boulder",12,"chyba")))))),IF(J21="A",2,3),0)*VLOOKUP(G21,Hodnoc!$P$1:$Q$9,2,0)</f>
        <v>26</v>
      </c>
      <c r="L21" s="25">
        <f t="shared" si="1"/>
        <v>386</v>
      </c>
    </row>
    <row r="22" spans="1:12" ht="12.75">
      <c r="A22" s="7">
        <v>21</v>
      </c>
      <c r="B22" s="13">
        <v>39148</v>
      </c>
      <c r="C22" s="1" t="s">
        <v>91</v>
      </c>
      <c r="D22" s="1"/>
      <c r="E22" s="1" t="s">
        <v>115</v>
      </c>
      <c r="F22" s="1" t="s">
        <v>130</v>
      </c>
      <c r="G22" s="1" t="s">
        <v>132</v>
      </c>
      <c r="H22" s="10" t="s">
        <v>133</v>
      </c>
      <c r="I22" s="10" t="s">
        <v>134</v>
      </c>
      <c r="J22" s="10" t="str">
        <f t="shared" si="0"/>
        <v>A</v>
      </c>
      <c r="K22" s="11">
        <f ca="1">VLOOKUP(F22,OFFSET(Hodnoc!$A$1:$C$23,0,IF(I22="Hory",0,IF(I22="Ledy",3,IF(I22="Písek",6,IF(I22="Skalky",9,IF(I22="Boulder",12,"chyba")))))),IF(J22="A",2,3),0)*VLOOKUP(G22,Hodnoc!$P$1:$Q$9,2,0)</f>
        <v>20</v>
      </c>
      <c r="L22" s="25">
        <f t="shared" si="1"/>
        <v>406</v>
      </c>
    </row>
    <row r="23" spans="1:12" ht="12.75">
      <c r="A23" s="7">
        <v>22</v>
      </c>
      <c r="B23" s="8">
        <v>39172</v>
      </c>
      <c r="C23" s="8" t="s">
        <v>277</v>
      </c>
      <c r="D23" s="1"/>
      <c r="E23" s="7" t="s">
        <v>317</v>
      </c>
      <c r="F23" s="12">
        <v>8</v>
      </c>
      <c r="G23" s="1" t="s">
        <v>171</v>
      </c>
      <c r="H23" s="10" t="s">
        <v>133</v>
      </c>
      <c r="I23" s="10" t="s">
        <v>152</v>
      </c>
      <c r="J23" s="10" t="str">
        <f>IF(OR(G23="TR",G23="TRO"),"B","A")</f>
        <v>B</v>
      </c>
      <c r="K23" s="11">
        <f ca="1">VLOOKUP(F23,OFFSET(Hodnoc!$A$1:$C$23,0,IF(I23="Hory",0,IF(I23="Ledy",3,IF(I23="Písek",6,IF(I23="Skalky",9,IF(I23="Boulder",12,"chyba")))))),IF(J23="A",2,3),0)*VLOOKUP(G23,Hodnoc!$P$1:$Q$9,2,0)</f>
        <v>21</v>
      </c>
      <c r="L23" s="25">
        <f>L22+K23</f>
        <v>427</v>
      </c>
    </row>
    <row r="24" spans="1:12" ht="12.75">
      <c r="A24" s="7">
        <v>23</v>
      </c>
      <c r="B24" s="13">
        <v>39177</v>
      </c>
      <c r="C24" s="1" t="s">
        <v>93</v>
      </c>
      <c r="D24" s="1"/>
      <c r="E24" s="1">
        <v>16</v>
      </c>
      <c r="F24" s="1" t="s">
        <v>125</v>
      </c>
      <c r="G24" s="1" t="s">
        <v>132</v>
      </c>
      <c r="H24" s="10" t="s">
        <v>133</v>
      </c>
      <c r="I24" s="10" t="s">
        <v>134</v>
      </c>
      <c r="J24" s="10" t="str">
        <f aca="true" t="shared" si="2" ref="J24:J87">IF(OR(G24="TR",G24="TRO"),"B","A")</f>
        <v>A</v>
      </c>
      <c r="K24" s="11">
        <f ca="1">VLOOKUP(F24,OFFSET(Hodnoc!$A$1:$C$23,0,IF(I24="Hory",0,IF(I24="Ledy",3,IF(I24="Písek",6,IF(I24="Skalky",9,IF(I24="Boulder",12,"chyba")))))),IF(J24="A",2,3),0)*VLOOKUP(G24,Hodnoc!$P$1:$Q$9,2,0)</f>
        <v>26</v>
      </c>
      <c r="L24" s="25">
        <f>L22+K24</f>
        <v>432</v>
      </c>
    </row>
    <row r="25" spans="1:12" ht="12.75">
      <c r="A25" s="7">
        <v>24</v>
      </c>
      <c r="B25" s="13">
        <v>39177</v>
      </c>
      <c r="C25" s="1" t="s">
        <v>93</v>
      </c>
      <c r="D25" s="1"/>
      <c r="E25" s="1">
        <v>48</v>
      </c>
      <c r="F25" s="1" t="s">
        <v>128</v>
      </c>
      <c r="G25" s="1" t="s">
        <v>132</v>
      </c>
      <c r="H25" s="10" t="s">
        <v>133</v>
      </c>
      <c r="I25" s="10" t="s">
        <v>134</v>
      </c>
      <c r="J25" s="10" t="str">
        <f t="shared" si="2"/>
        <v>A</v>
      </c>
      <c r="K25" s="11">
        <f ca="1">VLOOKUP(F25,OFFSET(Hodnoc!$A$1:$C$23,0,IF(I25="Hory",0,IF(I25="Ledy",3,IF(I25="Písek",6,IF(I25="Skalky",9,IF(I25="Boulder",12,"chyba")))))),IF(J25="A",2,3),0)*VLOOKUP(G25,Hodnoc!$P$1:$Q$9,2,0)</f>
        <v>33</v>
      </c>
      <c r="L25" s="25">
        <f t="shared" si="1"/>
        <v>465</v>
      </c>
    </row>
    <row r="26" spans="1:12" ht="12.75">
      <c r="A26" s="7">
        <v>25</v>
      </c>
      <c r="B26" s="13">
        <v>39177</v>
      </c>
      <c r="C26" s="1" t="s">
        <v>93</v>
      </c>
      <c r="D26" s="1"/>
      <c r="E26" s="1" t="s">
        <v>116</v>
      </c>
      <c r="F26" s="1" t="s">
        <v>125</v>
      </c>
      <c r="G26" s="1" t="s">
        <v>132</v>
      </c>
      <c r="H26" s="10" t="s">
        <v>133</v>
      </c>
      <c r="I26" s="10" t="s">
        <v>134</v>
      </c>
      <c r="J26" s="10" t="str">
        <f t="shared" si="2"/>
        <v>A</v>
      </c>
      <c r="K26" s="11">
        <f ca="1">VLOOKUP(F26,OFFSET(Hodnoc!$A$1:$C$23,0,IF(I26="Hory",0,IF(I26="Ledy",3,IF(I26="Písek",6,IF(I26="Skalky",9,IF(I26="Boulder",12,"chyba")))))),IF(J26="A",2,3),0)*VLOOKUP(G26,Hodnoc!$P$1:$Q$9,2,0)</f>
        <v>26</v>
      </c>
      <c r="L26" s="25">
        <f t="shared" si="1"/>
        <v>491</v>
      </c>
    </row>
    <row r="27" spans="1:12" ht="12.75">
      <c r="A27" s="7">
        <v>26</v>
      </c>
      <c r="B27" s="13">
        <v>39177</v>
      </c>
      <c r="C27" s="1" t="s">
        <v>93</v>
      </c>
      <c r="D27" s="1"/>
      <c r="E27" s="1" t="s">
        <v>117</v>
      </c>
      <c r="F27" s="1" t="s">
        <v>125</v>
      </c>
      <c r="G27" s="1" t="s">
        <v>132</v>
      </c>
      <c r="H27" s="10" t="s">
        <v>133</v>
      </c>
      <c r="I27" s="10" t="s">
        <v>134</v>
      </c>
      <c r="J27" s="10" t="str">
        <f t="shared" si="2"/>
        <v>A</v>
      </c>
      <c r="K27" s="11">
        <f ca="1">VLOOKUP(F27,OFFSET(Hodnoc!$A$1:$C$23,0,IF(I27="Hory",0,IF(I27="Ledy",3,IF(I27="Písek",6,IF(I27="Skalky",9,IF(I27="Boulder",12,"chyba")))))),IF(J27="A",2,3),0)*VLOOKUP(G27,Hodnoc!$P$1:$Q$9,2,0)</f>
        <v>26</v>
      </c>
      <c r="L27" s="25">
        <f t="shared" si="1"/>
        <v>517</v>
      </c>
    </row>
    <row r="28" spans="1:12" ht="12.75">
      <c r="A28" s="7">
        <v>27</v>
      </c>
      <c r="B28" s="13">
        <v>39177</v>
      </c>
      <c r="C28" s="1" t="s">
        <v>93</v>
      </c>
      <c r="D28" s="1"/>
      <c r="E28" s="1">
        <v>15</v>
      </c>
      <c r="F28" s="1" t="s">
        <v>122</v>
      </c>
      <c r="G28" s="1" t="s">
        <v>132</v>
      </c>
      <c r="H28" s="10" t="s">
        <v>133</v>
      </c>
      <c r="I28" s="10" t="s">
        <v>134</v>
      </c>
      <c r="J28" s="10" t="str">
        <f t="shared" si="2"/>
        <v>A</v>
      </c>
      <c r="K28" s="11">
        <f ca="1">VLOOKUP(F28,OFFSET(Hodnoc!$A$1:$C$23,0,IF(I28="Hory",0,IF(I28="Ledy",3,IF(I28="Písek",6,IF(I28="Skalky",9,IF(I28="Boulder",12,"chyba")))))),IF(J28="A",2,3),0)*VLOOKUP(G28,Hodnoc!$P$1:$Q$9,2,0)</f>
        <v>24</v>
      </c>
      <c r="L28" s="25">
        <f t="shared" si="1"/>
        <v>541</v>
      </c>
    </row>
    <row r="29" spans="1:12" ht="12.75">
      <c r="A29" s="7">
        <v>28</v>
      </c>
      <c r="B29" s="13">
        <v>39178</v>
      </c>
      <c r="C29" s="1" t="s">
        <v>93</v>
      </c>
      <c r="D29" s="1"/>
      <c r="E29" s="1">
        <v>34</v>
      </c>
      <c r="F29" s="1" t="s">
        <v>125</v>
      </c>
      <c r="G29" s="1" t="s">
        <v>132</v>
      </c>
      <c r="H29" s="10" t="s">
        <v>133</v>
      </c>
      <c r="I29" s="10" t="s">
        <v>134</v>
      </c>
      <c r="J29" s="10" t="str">
        <f t="shared" si="2"/>
        <v>A</v>
      </c>
      <c r="K29" s="11">
        <f ca="1">VLOOKUP(F29,OFFSET(Hodnoc!$A$1:$C$23,0,IF(I29="Hory",0,IF(I29="Ledy",3,IF(I29="Písek",6,IF(I29="Skalky",9,IF(I29="Boulder",12,"chyba")))))),IF(J29="A",2,3),0)*VLOOKUP(G29,Hodnoc!$P$1:$Q$9,2,0)</f>
        <v>26</v>
      </c>
      <c r="L29" s="25">
        <f t="shared" si="1"/>
        <v>567</v>
      </c>
    </row>
    <row r="30" spans="1:12" ht="12.75">
      <c r="A30" s="7">
        <v>29</v>
      </c>
      <c r="B30" s="13">
        <v>39178</v>
      </c>
      <c r="C30" s="1" t="s">
        <v>93</v>
      </c>
      <c r="D30" s="1"/>
      <c r="E30" s="1">
        <v>16</v>
      </c>
      <c r="F30" s="1" t="s">
        <v>122</v>
      </c>
      <c r="G30" s="1" t="s">
        <v>132</v>
      </c>
      <c r="H30" s="10" t="s">
        <v>133</v>
      </c>
      <c r="I30" s="10" t="s">
        <v>134</v>
      </c>
      <c r="J30" s="10" t="str">
        <f t="shared" si="2"/>
        <v>A</v>
      </c>
      <c r="K30" s="11">
        <f ca="1">VLOOKUP(F30,OFFSET(Hodnoc!$A$1:$C$23,0,IF(I30="Hory",0,IF(I30="Ledy",3,IF(I30="Písek",6,IF(I30="Skalky",9,IF(I30="Boulder",12,"chyba")))))),IF(J30="A",2,3),0)*VLOOKUP(G30,Hodnoc!$P$1:$Q$9,2,0)</f>
        <v>24</v>
      </c>
      <c r="L30" s="25">
        <f t="shared" si="1"/>
        <v>591</v>
      </c>
    </row>
    <row r="31" spans="1:12" ht="12.75">
      <c r="A31" s="7">
        <v>30</v>
      </c>
      <c r="B31" s="13">
        <v>39179</v>
      </c>
      <c r="C31" s="1" t="s">
        <v>93</v>
      </c>
      <c r="D31" s="1"/>
      <c r="E31" s="1" t="s">
        <v>118</v>
      </c>
      <c r="F31" s="18" t="s">
        <v>128</v>
      </c>
      <c r="G31" s="1" t="s">
        <v>132</v>
      </c>
      <c r="H31" s="10" t="s">
        <v>133</v>
      </c>
      <c r="I31" s="10" t="s">
        <v>134</v>
      </c>
      <c r="J31" s="10" t="str">
        <f t="shared" si="2"/>
        <v>A</v>
      </c>
      <c r="K31" s="11">
        <f ca="1">VLOOKUP(F31,OFFSET(Hodnoc!$A$1:$C$23,0,IF(I31="Hory",0,IF(I31="Ledy",3,IF(I31="Písek",6,IF(I31="Skalky",9,IF(I31="Boulder",12,"chyba")))))),IF(J31="A",2,3),0)*VLOOKUP(G31,Hodnoc!$P$1:$Q$9,2,0)</f>
        <v>33</v>
      </c>
      <c r="L31" s="25">
        <f t="shared" si="1"/>
        <v>624</v>
      </c>
    </row>
    <row r="32" spans="1:12" ht="12.75">
      <c r="A32" s="7">
        <v>31</v>
      </c>
      <c r="B32" s="13">
        <v>39180</v>
      </c>
      <c r="C32" s="1" t="s">
        <v>93</v>
      </c>
      <c r="D32" s="1"/>
      <c r="E32" s="1">
        <v>47</v>
      </c>
      <c r="F32" s="1" t="s">
        <v>129</v>
      </c>
      <c r="G32" s="1" t="s">
        <v>132</v>
      </c>
      <c r="H32" s="10" t="s">
        <v>133</v>
      </c>
      <c r="I32" s="10" t="s">
        <v>134</v>
      </c>
      <c r="J32" s="10" t="str">
        <f t="shared" si="2"/>
        <v>A</v>
      </c>
      <c r="K32" s="11">
        <f ca="1">VLOOKUP(F32,OFFSET(Hodnoc!$A$1:$C$23,0,IF(I32="Hory",0,IF(I32="Ledy",3,IF(I32="Písek",6,IF(I32="Skalky",9,IF(I32="Boulder",12,"chyba")))))),IF(J32="A",2,3),0)*VLOOKUP(G32,Hodnoc!$P$1:$Q$9,2,0)</f>
        <v>30</v>
      </c>
      <c r="L32" s="25">
        <f t="shared" si="1"/>
        <v>654</v>
      </c>
    </row>
    <row r="33" spans="1:12" ht="12.75">
      <c r="A33" s="7">
        <v>32</v>
      </c>
      <c r="B33" s="13">
        <v>39180</v>
      </c>
      <c r="C33" s="1" t="s">
        <v>93</v>
      </c>
      <c r="D33" s="1"/>
      <c r="E33" s="1">
        <v>23</v>
      </c>
      <c r="F33" s="1" t="s">
        <v>129</v>
      </c>
      <c r="G33" s="1" t="s">
        <v>132</v>
      </c>
      <c r="H33" s="10" t="s">
        <v>133</v>
      </c>
      <c r="I33" s="10" t="s">
        <v>134</v>
      </c>
      <c r="J33" s="10" t="str">
        <f t="shared" si="2"/>
        <v>A</v>
      </c>
      <c r="K33" s="11">
        <f ca="1">VLOOKUP(F33,OFFSET(Hodnoc!$A$1:$C$23,0,IF(I33="Hory",0,IF(I33="Ledy",3,IF(I33="Písek",6,IF(I33="Skalky",9,IF(I33="Boulder",12,"chyba")))))),IF(J33="A",2,3),0)*VLOOKUP(G33,Hodnoc!$P$1:$Q$9,2,0)</f>
        <v>30</v>
      </c>
      <c r="L33" s="25">
        <f t="shared" si="1"/>
        <v>684</v>
      </c>
    </row>
    <row r="34" spans="1:12" ht="12.75">
      <c r="A34" s="7">
        <v>33</v>
      </c>
      <c r="B34" s="13">
        <v>39180</v>
      </c>
      <c r="C34" s="1" t="s">
        <v>93</v>
      </c>
      <c r="D34" s="1"/>
      <c r="E34" s="1" t="s">
        <v>119</v>
      </c>
      <c r="F34" s="1" t="s">
        <v>129</v>
      </c>
      <c r="G34" s="1" t="s">
        <v>132</v>
      </c>
      <c r="H34" s="10" t="s">
        <v>133</v>
      </c>
      <c r="I34" s="10" t="s">
        <v>134</v>
      </c>
      <c r="J34" s="10" t="str">
        <f t="shared" si="2"/>
        <v>A</v>
      </c>
      <c r="K34" s="11">
        <f ca="1">VLOOKUP(F34,OFFSET(Hodnoc!$A$1:$C$23,0,IF(I34="Hory",0,IF(I34="Ledy",3,IF(I34="Písek",6,IF(I34="Skalky",9,IF(I34="Boulder",12,"chyba")))))),IF(J34="A",2,3),0)*VLOOKUP(G34,Hodnoc!$P$1:$Q$9,2,0)</f>
        <v>30</v>
      </c>
      <c r="L34" s="25">
        <f t="shared" si="1"/>
        <v>714</v>
      </c>
    </row>
    <row r="35" spans="1:12" ht="12.75">
      <c r="A35" s="7">
        <v>34</v>
      </c>
      <c r="B35" s="13">
        <v>39180</v>
      </c>
      <c r="C35" s="1" t="s">
        <v>93</v>
      </c>
      <c r="D35" s="1"/>
      <c r="E35" s="1" t="s">
        <v>120</v>
      </c>
      <c r="F35" s="1" t="s">
        <v>131</v>
      </c>
      <c r="G35" s="1" t="s">
        <v>132</v>
      </c>
      <c r="H35" s="10" t="s">
        <v>133</v>
      </c>
      <c r="I35" s="10" t="s">
        <v>134</v>
      </c>
      <c r="J35" s="10" t="str">
        <f t="shared" si="2"/>
        <v>A</v>
      </c>
      <c r="K35" s="11">
        <f ca="1">VLOOKUP(F35,OFFSET(Hodnoc!$A$1:$C$23,0,IF(I35="Hory",0,IF(I35="Ledy",3,IF(I35="Písek",6,IF(I35="Skalky",9,IF(I35="Boulder",12,"chyba")))))),IF(J35="A",2,3),0)*VLOOKUP(G35,Hodnoc!$P$1:$Q$9,2,0)</f>
        <v>48</v>
      </c>
      <c r="L35" s="25">
        <f t="shared" si="1"/>
        <v>762</v>
      </c>
    </row>
    <row r="36" spans="1:12" ht="12.75">
      <c r="A36" s="7">
        <v>35</v>
      </c>
      <c r="B36" s="13">
        <v>39182</v>
      </c>
      <c r="C36" s="1" t="s">
        <v>93</v>
      </c>
      <c r="D36" s="1"/>
      <c r="E36" s="1">
        <v>17</v>
      </c>
      <c r="F36" s="1" t="s">
        <v>129</v>
      </c>
      <c r="G36" s="1" t="s">
        <v>132</v>
      </c>
      <c r="H36" s="10" t="s">
        <v>133</v>
      </c>
      <c r="I36" s="10" t="s">
        <v>134</v>
      </c>
      <c r="J36" s="10" t="str">
        <f t="shared" si="2"/>
        <v>A</v>
      </c>
      <c r="K36" s="11">
        <f ca="1">VLOOKUP(F36,OFFSET(Hodnoc!$A$1:$C$23,0,IF(I36="Hory",0,IF(I36="Ledy",3,IF(I36="Písek",6,IF(I36="Skalky",9,IF(I36="Boulder",12,"chyba")))))),IF(J36="A",2,3),0)*VLOOKUP(G36,Hodnoc!$P$1:$Q$9,2,0)</f>
        <v>30</v>
      </c>
      <c r="L36" s="25">
        <f t="shared" si="1"/>
        <v>792</v>
      </c>
    </row>
    <row r="37" spans="1:12" ht="12.75">
      <c r="A37" s="7">
        <v>36</v>
      </c>
      <c r="B37" s="13">
        <v>39182</v>
      </c>
      <c r="C37" s="1" t="s">
        <v>93</v>
      </c>
      <c r="D37" s="1"/>
      <c r="E37" s="1">
        <v>15</v>
      </c>
      <c r="F37" s="1" t="s">
        <v>129</v>
      </c>
      <c r="G37" s="1" t="s">
        <v>132</v>
      </c>
      <c r="H37" s="10" t="s">
        <v>133</v>
      </c>
      <c r="I37" s="10" t="s">
        <v>134</v>
      </c>
      <c r="J37" s="10" t="str">
        <f t="shared" si="2"/>
        <v>A</v>
      </c>
      <c r="K37" s="11">
        <f ca="1">VLOOKUP(F37,OFFSET(Hodnoc!$A$1:$C$23,0,IF(I37="Hory",0,IF(I37="Ledy",3,IF(I37="Písek",6,IF(I37="Skalky",9,IF(I37="Boulder",12,"chyba")))))),IF(J37="A",2,3),0)*VLOOKUP(G37,Hodnoc!$P$1:$Q$9,2,0)</f>
        <v>30</v>
      </c>
      <c r="L37" s="25">
        <f t="shared" si="1"/>
        <v>822</v>
      </c>
    </row>
    <row r="38" spans="1:12" ht="12.75">
      <c r="A38" s="7">
        <v>37</v>
      </c>
      <c r="B38" s="13">
        <v>39187</v>
      </c>
      <c r="C38" s="1" t="s">
        <v>94</v>
      </c>
      <c r="D38" s="1"/>
      <c r="E38" s="1" t="s">
        <v>121</v>
      </c>
      <c r="F38" s="1" t="s">
        <v>123</v>
      </c>
      <c r="G38" s="1" t="s">
        <v>132</v>
      </c>
      <c r="H38" s="10" t="s">
        <v>133</v>
      </c>
      <c r="I38" s="10" t="s">
        <v>134</v>
      </c>
      <c r="J38" s="10" t="str">
        <f t="shared" si="2"/>
        <v>A</v>
      </c>
      <c r="K38" s="11">
        <f ca="1">VLOOKUP(F38,OFFSET(Hodnoc!$A$1:$C$23,0,IF(I38="Hory",0,IF(I38="Ledy",3,IF(I38="Písek",6,IF(I38="Skalky",9,IF(I38="Boulder",12,"chyba")))))),IF(J38="A",2,3),0)*VLOOKUP(G38,Hodnoc!$P$1:$Q$9,2,0)</f>
        <v>12</v>
      </c>
      <c r="L38" s="25">
        <f t="shared" si="1"/>
        <v>834</v>
      </c>
    </row>
    <row r="39" spans="1:12" ht="12.75">
      <c r="A39" s="7">
        <v>38</v>
      </c>
      <c r="B39" s="13">
        <v>39203</v>
      </c>
      <c r="C39" s="1" t="s">
        <v>58</v>
      </c>
      <c r="D39" s="1"/>
      <c r="E39" s="7" t="s">
        <v>187</v>
      </c>
      <c r="F39" s="9" t="s">
        <v>159</v>
      </c>
      <c r="G39" s="10" t="s">
        <v>85</v>
      </c>
      <c r="H39" s="10" t="s">
        <v>133</v>
      </c>
      <c r="I39" s="10" t="s">
        <v>152</v>
      </c>
      <c r="J39" s="10" t="str">
        <f t="shared" si="2"/>
        <v>A</v>
      </c>
      <c r="K39" s="11">
        <f ca="1">VLOOKUP(F39,OFFSET(Hodnoc!$A$1:$C$23,0,IF(I39="Hory",0,IF(I39="Ledy",3,IF(I39="Písek",6,IF(I39="Skalky",9,IF(I39="Boulder",12,"chyba")))))),IF(J39="A",2,3),0)*VLOOKUP(G39,Hodnoc!$P$1:$Q$9,2,0)</f>
        <v>25</v>
      </c>
      <c r="L39" s="25">
        <f>L38+K39</f>
        <v>859</v>
      </c>
    </row>
    <row r="40" spans="1:12" ht="12.75">
      <c r="A40" s="7">
        <v>39</v>
      </c>
      <c r="B40" s="13">
        <v>39212</v>
      </c>
      <c r="C40" s="8" t="s">
        <v>304</v>
      </c>
      <c r="D40" s="1"/>
      <c r="E40" s="1" t="s">
        <v>318</v>
      </c>
      <c r="F40" s="1" t="s">
        <v>129</v>
      </c>
      <c r="G40" s="10" t="s">
        <v>132</v>
      </c>
      <c r="H40" s="10" t="s">
        <v>133</v>
      </c>
      <c r="I40" s="10" t="s">
        <v>134</v>
      </c>
      <c r="J40" s="10" t="str">
        <f t="shared" si="2"/>
        <v>A</v>
      </c>
      <c r="K40" s="11">
        <f ca="1">VLOOKUP(F40,OFFSET(Hodnoc!$A$1:$C$23,0,IF(I40="Hory",0,IF(I40="Ledy",3,IF(I40="Písek",6,IF(I40="Skalky",9,IF(I40="Boulder",12,"chyba")))))),IF(J40="A",2,3),0)*VLOOKUP(G40,Hodnoc!$P$1:$Q$9,2,0)</f>
        <v>30</v>
      </c>
      <c r="L40" s="25">
        <f aca="true" t="shared" si="3" ref="L40:L60">L39+K40</f>
        <v>889</v>
      </c>
    </row>
    <row r="41" spans="1:12" ht="12.75">
      <c r="A41" s="7">
        <v>40</v>
      </c>
      <c r="B41" s="13">
        <v>39212</v>
      </c>
      <c r="C41" s="13" t="s">
        <v>304</v>
      </c>
      <c r="D41" s="8"/>
      <c r="E41" s="1" t="s">
        <v>319</v>
      </c>
      <c r="F41" s="1" t="s">
        <v>122</v>
      </c>
      <c r="G41" s="1" t="s">
        <v>132</v>
      </c>
      <c r="H41" s="10" t="s">
        <v>133</v>
      </c>
      <c r="I41" s="10" t="s">
        <v>134</v>
      </c>
      <c r="J41" s="10" t="str">
        <f t="shared" si="2"/>
        <v>A</v>
      </c>
      <c r="K41" s="11">
        <f ca="1">VLOOKUP(F41,OFFSET(Hodnoc!$A$1:$C$23,0,IF(I41="Hory",0,IF(I41="Ledy",3,IF(I41="Písek",6,IF(I41="Skalky",9,IF(I41="Boulder",12,"chyba")))))),IF(J41="A",2,3),0)*VLOOKUP(G41,Hodnoc!$P$1:$Q$9,2,0)</f>
        <v>24</v>
      </c>
      <c r="L41" s="25">
        <f t="shared" si="3"/>
        <v>913</v>
      </c>
    </row>
    <row r="42" spans="1:12" ht="12.75">
      <c r="A42" s="7">
        <v>41</v>
      </c>
      <c r="B42" s="13">
        <v>39227</v>
      </c>
      <c r="C42" s="13" t="s">
        <v>58</v>
      </c>
      <c r="D42" s="8"/>
      <c r="E42" s="1" t="s">
        <v>527</v>
      </c>
      <c r="F42" s="1" t="s">
        <v>159</v>
      </c>
      <c r="G42" s="1" t="s">
        <v>39</v>
      </c>
      <c r="H42" s="10" t="s">
        <v>133</v>
      </c>
      <c r="I42" s="10" t="s">
        <v>152</v>
      </c>
      <c r="J42" s="10" t="str">
        <f t="shared" si="2"/>
        <v>A</v>
      </c>
      <c r="K42" s="11">
        <f ca="1">VLOOKUP(F42,OFFSET(Hodnoc!$A$1:$C$23,0,IF(I42="Hory",0,IF(I42="Ledy",3,IF(I42="Písek",6,IF(I42="Skalky",9,IF(I42="Boulder",12,"chyba")))))),IF(J42="A",2,3),0)*VLOOKUP(G42,Hodnoc!$P$1:$Q$9,2,0)</f>
        <v>37.5</v>
      </c>
      <c r="L42" s="25">
        <f t="shared" si="3"/>
        <v>950.5</v>
      </c>
    </row>
    <row r="43" spans="1:12" ht="12.75">
      <c r="A43" s="7">
        <v>42</v>
      </c>
      <c r="B43" s="13">
        <v>39227</v>
      </c>
      <c r="C43" s="13" t="s">
        <v>58</v>
      </c>
      <c r="D43" s="8"/>
      <c r="E43" s="1" t="s">
        <v>59</v>
      </c>
      <c r="F43" s="1" t="s">
        <v>156</v>
      </c>
      <c r="G43" s="1" t="s">
        <v>39</v>
      </c>
      <c r="H43" s="10" t="s">
        <v>133</v>
      </c>
      <c r="I43" s="10" t="s">
        <v>152</v>
      </c>
      <c r="J43" s="10" t="str">
        <f t="shared" si="2"/>
        <v>A</v>
      </c>
      <c r="K43" s="11">
        <f ca="1">VLOOKUP(F43,OFFSET(Hodnoc!$A$1:$C$23,0,IF(I43="Hory",0,IF(I43="Ledy",3,IF(I43="Písek",6,IF(I43="Skalky",9,IF(I43="Boulder",12,"chyba")))))),IF(J43="A",2,3),0)*VLOOKUP(G43,Hodnoc!$P$1:$Q$9,2,0)</f>
        <v>19.5</v>
      </c>
      <c r="L43" s="25">
        <f t="shared" si="3"/>
        <v>970</v>
      </c>
    </row>
    <row r="44" spans="1:12" ht="12.75">
      <c r="A44" s="7">
        <v>43</v>
      </c>
      <c r="B44" s="13">
        <v>39227</v>
      </c>
      <c r="C44" s="13" t="s">
        <v>58</v>
      </c>
      <c r="D44" s="8"/>
      <c r="E44" s="1" t="s">
        <v>528</v>
      </c>
      <c r="F44" s="1" t="s">
        <v>154</v>
      </c>
      <c r="G44" s="1" t="s">
        <v>39</v>
      </c>
      <c r="H44" s="10" t="s">
        <v>133</v>
      </c>
      <c r="I44" s="10" t="s">
        <v>152</v>
      </c>
      <c r="J44" s="10" t="str">
        <f t="shared" si="2"/>
        <v>A</v>
      </c>
      <c r="K44" s="11">
        <f ca="1">VLOOKUP(F44,OFFSET(Hodnoc!$A$1:$C$23,0,IF(I44="Hory",0,IF(I44="Ledy",3,IF(I44="Písek",6,IF(I44="Skalky",9,IF(I44="Boulder",12,"chyba")))))),IF(J44="A",2,3),0)*VLOOKUP(G44,Hodnoc!$P$1:$Q$9,2,0)</f>
        <v>7.5</v>
      </c>
      <c r="L44" s="25">
        <f t="shared" si="3"/>
        <v>977.5</v>
      </c>
    </row>
    <row r="45" spans="1:12" ht="12.75">
      <c r="A45" s="7">
        <v>44</v>
      </c>
      <c r="B45" s="13">
        <v>39232</v>
      </c>
      <c r="C45" s="13" t="s">
        <v>529</v>
      </c>
      <c r="D45" s="8"/>
      <c r="E45" s="1" t="s">
        <v>492</v>
      </c>
      <c r="F45" s="64" t="s">
        <v>123</v>
      </c>
      <c r="G45" s="1" t="s">
        <v>132</v>
      </c>
      <c r="H45" s="10" t="s">
        <v>133</v>
      </c>
      <c r="I45" s="10" t="s">
        <v>134</v>
      </c>
      <c r="J45" s="10" t="str">
        <f t="shared" si="2"/>
        <v>A</v>
      </c>
      <c r="K45" s="11">
        <f ca="1">VLOOKUP(F45,OFFSET(Hodnoc!$A$1:$C$23,0,IF(I45="Hory",0,IF(I45="Ledy",3,IF(I45="Písek",6,IF(I45="Skalky",9,IF(I45="Boulder",12,"chyba")))))),IF(J45="A",2,3),0)*VLOOKUP(G45,Hodnoc!$P$1:$Q$9,2,0)</f>
        <v>12</v>
      </c>
      <c r="L45" s="25">
        <f t="shared" si="3"/>
        <v>989.5</v>
      </c>
    </row>
    <row r="46" spans="1:12" ht="12.75">
      <c r="A46" s="7">
        <v>45</v>
      </c>
      <c r="B46" s="13">
        <v>39235</v>
      </c>
      <c r="C46" s="13" t="s">
        <v>304</v>
      </c>
      <c r="D46" s="8"/>
      <c r="E46" s="1" t="s">
        <v>530</v>
      </c>
      <c r="F46" s="1" t="s">
        <v>129</v>
      </c>
      <c r="G46" s="1" t="s">
        <v>132</v>
      </c>
      <c r="H46" s="10" t="s">
        <v>133</v>
      </c>
      <c r="I46" s="10" t="s">
        <v>134</v>
      </c>
      <c r="J46" s="10" t="str">
        <f t="shared" si="2"/>
        <v>A</v>
      </c>
      <c r="K46" s="11">
        <f ca="1">VLOOKUP(F46,OFFSET(Hodnoc!$A$1:$C$23,0,IF(I46="Hory",0,IF(I46="Ledy",3,IF(I46="Písek",6,IF(I46="Skalky",9,IF(I46="Boulder",12,"chyba")))))),IF(J46="A",2,3),0)*VLOOKUP(G46,Hodnoc!$P$1:$Q$9,2,0)</f>
        <v>30</v>
      </c>
      <c r="L46" s="25">
        <f t="shared" si="3"/>
        <v>1019.5</v>
      </c>
    </row>
    <row r="47" spans="1:12" ht="12.75">
      <c r="A47" s="7">
        <v>46</v>
      </c>
      <c r="B47" s="13">
        <v>39235</v>
      </c>
      <c r="C47" s="13" t="s">
        <v>304</v>
      </c>
      <c r="D47" s="8"/>
      <c r="E47" s="1" t="s">
        <v>531</v>
      </c>
      <c r="F47" s="1" t="s">
        <v>122</v>
      </c>
      <c r="G47" s="1" t="s">
        <v>132</v>
      </c>
      <c r="H47" s="10" t="s">
        <v>133</v>
      </c>
      <c r="I47" s="10" t="s">
        <v>134</v>
      </c>
      <c r="J47" s="10" t="str">
        <f t="shared" si="2"/>
        <v>A</v>
      </c>
      <c r="K47" s="11">
        <f ca="1">VLOOKUP(F47,OFFSET(Hodnoc!$A$1:$C$23,0,IF(I47="Hory",0,IF(I47="Ledy",3,IF(I47="Písek",6,IF(I47="Skalky",9,IF(I47="Boulder",12,"chyba")))))),IF(J47="A",2,3),0)*VLOOKUP(G47,Hodnoc!$P$1:$Q$9,2,0)</f>
        <v>24</v>
      </c>
      <c r="L47" s="25">
        <f t="shared" si="3"/>
        <v>1043.5</v>
      </c>
    </row>
    <row r="48" spans="1:12" ht="12.75">
      <c r="A48" s="7">
        <v>47</v>
      </c>
      <c r="B48" s="13">
        <v>39235</v>
      </c>
      <c r="C48" s="13" t="s">
        <v>304</v>
      </c>
      <c r="D48" s="8"/>
      <c r="E48" s="1" t="s">
        <v>406</v>
      </c>
      <c r="F48" s="1" t="s">
        <v>122</v>
      </c>
      <c r="G48" s="1" t="s">
        <v>132</v>
      </c>
      <c r="H48" s="10" t="s">
        <v>133</v>
      </c>
      <c r="I48" s="10" t="s">
        <v>134</v>
      </c>
      <c r="J48" s="10" t="str">
        <f t="shared" si="2"/>
        <v>A</v>
      </c>
      <c r="K48" s="11">
        <f ca="1">VLOOKUP(F48,OFFSET(Hodnoc!$A$1:$C$23,0,IF(I48="Hory",0,IF(I48="Ledy",3,IF(I48="Písek",6,IF(I48="Skalky",9,IF(I48="Boulder",12,"chyba")))))),IF(J48="A",2,3),0)*VLOOKUP(G48,Hodnoc!$P$1:$Q$9,2,0)</f>
        <v>24</v>
      </c>
      <c r="L48" s="25">
        <f t="shared" si="3"/>
        <v>1067.5</v>
      </c>
    </row>
    <row r="49" spans="1:12" ht="12.75">
      <c r="A49" s="7">
        <v>48</v>
      </c>
      <c r="B49" s="13">
        <v>39235</v>
      </c>
      <c r="C49" s="13" t="s">
        <v>304</v>
      </c>
      <c r="D49" s="8"/>
      <c r="E49" s="1" t="s">
        <v>532</v>
      </c>
      <c r="F49" s="1" t="s">
        <v>126</v>
      </c>
      <c r="G49" s="1" t="s">
        <v>132</v>
      </c>
      <c r="H49" s="10" t="s">
        <v>133</v>
      </c>
      <c r="I49" s="10" t="s">
        <v>134</v>
      </c>
      <c r="J49" s="10" t="str">
        <f t="shared" si="2"/>
        <v>A</v>
      </c>
      <c r="K49" s="11">
        <f ca="1">VLOOKUP(F49,OFFSET(Hodnoc!$A$1:$C$23,0,IF(I49="Hory",0,IF(I49="Ledy",3,IF(I49="Písek",6,IF(I49="Skalky",9,IF(I49="Boulder",12,"chyba")))))),IF(J49="A",2,3),0)*VLOOKUP(G49,Hodnoc!$P$1:$Q$9,2,0)</f>
        <v>16</v>
      </c>
      <c r="L49" s="25">
        <f t="shared" si="3"/>
        <v>1083.5</v>
      </c>
    </row>
    <row r="50" spans="1:12" ht="12.75">
      <c r="A50" s="7">
        <v>49</v>
      </c>
      <c r="B50" s="13">
        <v>39235</v>
      </c>
      <c r="C50" s="13" t="s">
        <v>304</v>
      </c>
      <c r="D50" s="8"/>
      <c r="E50" s="1" t="s">
        <v>414</v>
      </c>
      <c r="F50" s="1" t="s">
        <v>123</v>
      </c>
      <c r="G50" s="1" t="s">
        <v>132</v>
      </c>
      <c r="H50" s="10" t="s">
        <v>133</v>
      </c>
      <c r="I50" s="10" t="s">
        <v>134</v>
      </c>
      <c r="J50" s="10" t="str">
        <f t="shared" si="2"/>
        <v>A</v>
      </c>
      <c r="K50" s="11">
        <f ca="1">VLOOKUP(F50,OFFSET(Hodnoc!$A$1:$C$23,0,IF(I50="Hory",0,IF(I50="Ledy",3,IF(I50="Písek",6,IF(I50="Skalky",9,IF(I50="Boulder",12,"chyba")))))),IF(J50="A",2,3),0)*VLOOKUP(G50,Hodnoc!$P$1:$Q$9,2,0)</f>
        <v>12</v>
      </c>
      <c r="L50" s="25">
        <f t="shared" si="3"/>
        <v>1095.5</v>
      </c>
    </row>
    <row r="51" spans="1:12" ht="12.75">
      <c r="A51" s="7">
        <v>50</v>
      </c>
      <c r="B51" s="13">
        <v>39235</v>
      </c>
      <c r="C51" s="13" t="s">
        <v>304</v>
      </c>
      <c r="D51" s="8"/>
      <c r="E51" s="1" t="s">
        <v>415</v>
      </c>
      <c r="F51" s="1" t="s">
        <v>124</v>
      </c>
      <c r="G51" s="1" t="s">
        <v>132</v>
      </c>
      <c r="H51" s="10" t="s">
        <v>133</v>
      </c>
      <c r="I51" s="10" t="s">
        <v>134</v>
      </c>
      <c r="J51" s="10" t="str">
        <f t="shared" si="2"/>
        <v>A</v>
      </c>
      <c r="K51" s="11">
        <f ca="1">VLOOKUP(F51,OFFSET(Hodnoc!$A$1:$C$23,0,IF(I51="Hory",0,IF(I51="Ledy",3,IF(I51="Písek",6,IF(I51="Skalky",9,IF(I51="Boulder",12,"chyba")))))),IF(J51="A",2,3),0)*VLOOKUP(G51,Hodnoc!$P$1:$Q$9,2,0)</f>
        <v>8</v>
      </c>
      <c r="L51" s="25">
        <f t="shared" si="3"/>
        <v>1103.5</v>
      </c>
    </row>
    <row r="52" spans="1:12" ht="12.75">
      <c r="A52" s="7">
        <v>51</v>
      </c>
      <c r="B52" s="13">
        <v>39235</v>
      </c>
      <c r="C52" s="13" t="s">
        <v>304</v>
      </c>
      <c r="D52" s="8"/>
      <c r="E52" s="1" t="s">
        <v>533</v>
      </c>
      <c r="F52" s="1" t="s">
        <v>123</v>
      </c>
      <c r="G52" s="1" t="s">
        <v>132</v>
      </c>
      <c r="H52" s="10" t="s">
        <v>133</v>
      </c>
      <c r="I52" s="10" t="s">
        <v>134</v>
      </c>
      <c r="J52" s="10" t="str">
        <f t="shared" si="2"/>
        <v>A</v>
      </c>
      <c r="K52" s="11">
        <f ca="1">VLOOKUP(F52,OFFSET(Hodnoc!$A$1:$C$23,0,IF(I52="Hory",0,IF(I52="Ledy",3,IF(I52="Písek",6,IF(I52="Skalky",9,IF(I52="Boulder",12,"chyba")))))),IF(J52="A",2,3),0)*VLOOKUP(G52,Hodnoc!$P$1:$Q$9,2,0)</f>
        <v>12</v>
      </c>
      <c r="L52" s="25">
        <f t="shared" si="3"/>
        <v>1115.5</v>
      </c>
    </row>
    <row r="53" spans="1:12" ht="12.75">
      <c r="A53" s="7">
        <v>52</v>
      </c>
      <c r="B53" s="13">
        <v>39235</v>
      </c>
      <c r="C53" s="13" t="s">
        <v>304</v>
      </c>
      <c r="D53" s="8"/>
      <c r="E53" s="1" t="s">
        <v>411</v>
      </c>
      <c r="F53" s="64">
        <v>4</v>
      </c>
      <c r="G53" s="1" t="s">
        <v>132</v>
      </c>
      <c r="H53" s="10" t="s">
        <v>133</v>
      </c>
      <c r="I53" s="10" t="s">
        <v>134</v>
      </c>
      <c r="J53" s="10" t="str">
        <f t="shared" si="2"/>
        <v>A</v>
      </c>
      <c r="K53" s="11">
        <f ca="1">VLOOKUP(F53,OFFSET(Hodnoc!$A$1:$C$23,0,IF(I53="Hory",0,IF(I53="Ledy",3,IF(I53="Písek",6,IF(I53="Skalky",9,IF(I53="Boulder",12,"chyba")))))),IF(J53="A",2,3),0)*VLOOKUP(G53,Hodnoc!$P$1:$Q$9,2,0)</f>
        <v>6</v>
      </c>
      <c r="L53" s="25">
        <f t="shared" si="3"/>
        <v>1121.5</v>
      </c>
    </row>
    <row r="54" spans="1:12" ht="12.75">
      <c r="A54" s="7">
        <v>53</v>
      </c>
      <c r="B54" s="13">
        <v>39235</v>
      </c>
      <c r="C54" s="13" t="s">
        <v>304</v>
      </c>
      <c r="D54" s="8"/>
      <c r="E54" s="1" t="s">
        <v>534</v>
      </c>
      <c r="F54" s="1" t="s">
        <v>130</v>
      </c>
      <c r="G54" s="1" t="s">
        <v>132</v>
      </c>
      <c r="H54" s="10" t="s">
        <v>133</v>
      </c>
      <c r="I54" s="10" t="s">
        <v>134</v>
      </c>
      <c r="J54" s="10" t="str">
        <f t="shared" si="2"/>
        <v>A</v>
      </c>
      <c r="K54" s="11">
        <f ca="1">VLOOKUP(F54,OFFSET(Hodnoc!$A$1:$C$23,0,IF(I54="Hory",0,IF(I54="Ledy",3,IF(I54="Písek",6,IF(I54="Skalky",9,IF(I54="Boulder",12,"chyba")))))),IF(J54="A",2,3),0)*VLOOKUP(G54,Hodnoc!$P$1:$Q$9,2,0)</f>
        <v>20</v>
      </c>
      <c r="L54" s="25">
        <f t="shared" si="3"/>
        <v>1141.5</v>
      </c>
    </row>
    <row r="55" spans="1:12" ht="12.75">
      <c r="A55" s="7">
        <v>54</v>
      </c>
      <c r="B55" s="13">
        <v>39239</v>
      </c>
      <c r="C55" s="13" t="s">
        <v>304</v>
      </c>
      <c r="D55" s="8"/>
      <c r="E55" s="1" t="s">
        <v>535</v>
      </c>
      <c r="F55" s="1" t="s">
        <v>128</v>
      </c>
      <c r="G55" s="1" t="s">
        <v>132</v>
      </c>
      <c r="H55" s="10" t="s">
        <v>133</v>
      </c>
      <c r="I55" s="10" t="s">
        <v>134</v>
      </c>
      <c r="J55" s="10" t="str">
        <f t="shared" si="2"/>
        <v>A</v>
      </c>
      <c r="K55" s="11">
        <f ca="1">VLOOKUP(F55,OFFSET(Hodnoc!$A$1:$C$23,0,IF(I55="Hory",0,IF(I55="Ledy",3,IF(I55="Písek",6,IF(I55="Skalky",9,IF(I55="Boulder",12,"chyba")))))),IF(J55="A",2,3),0)*VLOOKUP(G55,Hodnoc!$P$1:$Q$9,2,0)</f>
        <v>33</v>
      </c>
      <c r="L55" s="25">
        <f t="shared" si="3"/>
        <v>1174.5</v>
      </c>
    </row>
    <row r="56" spans="1:12" ht="12.75">
      <c r="A56" s="7">
        <v>55</v>
      </c>
      <c r="B56" s="13">
        <v>39239</v>
      </c>
      <c r="C56" s="13" t="s">
        <v>304</v>
      </c>
      <c r="D56" s="8"/>
      <c r="E56" s="1" t="s">
        <v>536</v>
      </c>
      <c r="F56" s="1" t="s">
        <v>126</v>
      </c>
      <c r="G56" s="1" t="s">
        <v>132</v>
      </c>
      <c r="H56" s="10" t="s">
        <v>133</v>
      </c>
      <c r="I56" s="10" t="s">
        <v>134</v>
      </c>
      <c r="J56" s="10" t="str">
        <f t="shared" si="2"/>
        <v>A</v>
      </c>
      <c r="K56" s="11">
        <f ca="1">VLOOKUP(F56,OFFSET(Hodnoc!$A$1:$C$23,0,IF(I56="Hory",0,IF(I56="Ledy",3,IF(I56="Písek",6,IF(I56="Skalky",9,IF(I56="Boulder",12,"chyba")))))),IF(J56="A",2,3),0)*VLOOKUP(G56,Hodnoc!$P$1:$Q$9,2,0)</f>
        <v>16</v>
      </c>
      <c r="L56" s="25">
        <f t="shared" si="3"/>
        <v>1190.5</v>
      </c>
    </row>
    <row r="57" spans="1:12" ht="12.75">
      <c r="A57" s="7">
        <v>56</v>
      </c>
      <c r="B57" s="13">
        <v>39239</v>
      </c>
      <c r="C57" s="13" t="s">
        <v>304</v>
      </c>
      <c r="D57" s="8"/>
      <c r="E57" s="1" t="s">
        <v>423</v>
      </c>
      <c r="F57" s="1" t="s">
        <v>126</v>
      </c>
      <c r="G57" s="1" t="s">
        <v>132</v>
      </c>
      <c r="H57" s="10" t="s">
        <v>133</v>
      </c>
      <c r="I57" s="10" t="s">
        <v>134</v>
      </c>
      <c r="J57" s="10" t="str">
        <f t="shared" si="2"/>
        <v>A</v>
      </c>
      <c r="K57" s="11">
        <f ca="1">VLOOKUP(F57,OFFSET(Hodnoc!$A$1:$C$23,0,IF(I57="Hory",0,IF(I57="Ledy",3,IF(I57="Písek",6,IF(I57="Skalky",9,IF(I57="Boulder",12,"chyba")))))),IF(J57="A",2,3),0)*VLOOKUP(G57,Hodnoc!$P$1:$Q$9,2,0)</f>
        <v>16</v>
      </c>
      <c r="L57" s="25">
        <f t="shared" si="3"/>
        <v>1206.5</v>
      </c>
    </row>
    <row r="58" spans="1:12" ht="12.75">
      <c r="A58" s="7">
        <v>57</v>
      </c>
      <c r="B58" s="13">
        <v>39239</v>
      </c>
      <c r="C58" s="13" t="s">
        <v>304</v>
      </c>
      <c r="D58" s="8"/>
      <c r="E58" s="1" t="s">
        <v>421</v>
      </c>
      <c r="F58" s="1" t="s">
        <v>122</v>
      </c>
      <c r="G58" s="1" t="s">
        <v>132</v>
      </c>
      <c r="H58" s="10" t="s">
        <v>133</v>
      </c>
      <c r="I58" s="10" t="s">
        <v>134</v>
      </c>
      <c r="J58" s="10" t="str">
        <f t="shared" si="2"/>
        <v>A</v>
      </c>
      <c r="K58" s="11">
        <f ca="1">VLOOKUP(F58,OFFSET(Hodnoc!$A$1:$C$23,0,IF(I58="Hory",0,IF(I58="Ledy",3,IF(I58="Písek",6,IF(I58="Skalky",9,IF(I58="Boulder",12,"chyba")))))),IF(J58="A",2,3),0)*VLOOKUP(G58,Hodnoc!$P$1:$Q$9,2,0)</f>
        <v>24</v>
      </c>
      <c r="L58" s="25">
        <f t="shared" si="3"/>
        <v>1230.5</v>
      </c>
    </row>
    <row r="59" spans="1:12" ht="12.75">
      <c r="A59" s="7">
        <v>58</v>
      </c>
      <c r="B59" s="13">
        <v>39249</v>
      </c>
      <c r="C59" s="13" t="s">
        <v>537</v>
      </c>
      <c r="D59" s="8"/>
      <c r="E59" s="1" t="s">
        <v>538</v>
      </c>
      <c r="F59" s="1" t="s">
        <v>162</v>
      </c>
      <c r="G59" s="1" t="s">
        <v>132</v>
      </c>
      <c r="H59" s="10" t="s">
        <v>133</v>
      </c>
      <c r="I59" s="10" t="s">
        <v>134</v>
      </c>
      <c r="J59" s="10" t="str">
        <f t="shared" si="2"/>
        <v>A</v>
      </c>
      <c r="K59" s="11">
        <f ca="1">VLOOKUP(F59,OFFSET(Hodnoc!$A$1:$C$23,0,IF(I59="Hory",0,IF(I59="Ledy",3,IF(I59="Písek",6,IF(I59="Skalky",9,IF(I59="Boulder",12,"chyba")))))),IF(J59="A",2,3),0)*VLOOKUP(G59,Hodnoc!$P$1:$Q$9,2,0)</f>
        <v>38</v>
      </c>
      <c r="L59" s="25">
        <f t="shared" si="3"/>
        <v>1268.5</v>
      </c>
    </row>
    <row r="60" spans="1:12" ht="12.75">
      <c r="A60" s="7">
        <v>59</v>
      </c>
      <c r="B60" s="13">
        <v>39249</v>
      </c>
      <c r="C60" s="13" t="s">
        <v>537</v>
      </c>
      <c r="D60" s="8"/>
      <c r="E60" s="1" t="s">
        <v>539</v>
      </c>
      <c r="F60" s="1" t="s">
        <v>128</v>
      </c>
      <c r="G60" s="1" t="s">
        <v>132</v>
      </c>
      <c r="H60" s="10" t="s">
        <v>133</v>
      </c>
      <c r="I60" s="10" t="s">
        <v>134</v>
      </c>
      <c r="J60" s="10" t="str">
        <f t="shared" si="2"/>
        <v>A</v>
      </c>
      <c r="K60" s="11">
        <f ca="1">VLOOKUP(F60,OFFSET(Hodnoc!$A$1:$C$23,0,IF(I60="Hory",0,IF(I60="Ledy",3,IF(I60="Písek",6,IF(I60="Skalky",9,IF(I60="Boulder",12,"chyba")))))),IF(J60="A",2,3),0)*VLOOKUP(G60,Hodnoc!$P$1:$Q$9,2,0)</f>
        <v>33</v>
      </c>
      <c r="L60" s="25">
        <f t="shared" si="3"/>
        <v>1301.5</v>
      </c>
    </row>
    <row r="61" spans="1:12" ht="12.75">
      <c r="A61" s="7">
        <v>60</v>
      </c>
      <c r="B61" s="13">
        <v>39257</v>
      </c>
      <c r="C61" s="13" t="s">
        <v>463</v>
      </c>
      <c r="D61" s="8"/>
      <c r="E61" s="1" t="s">
        <v>609</v>
      </c>
      <c r="F61" s="1" t="s">
        <v>158</v>
      </c>
      <c r="G61" s="1" t="s">
        <v>85</v>
      </c>
      <c r="H61" s="10" t="s">
        <v>133</v>
      </c>
      <c r="I61" s="10" t="s">
        <v>152</v>
      </c>
      <c r="J61" s="10" t="str">
        <f t="shared" si="2"/>
        <v>A</v>
      </c>
      <c r="K61" s="11">
        <f ca="1">VLOOKUP(F61,OFFSET(Hodnoc!$A$1:$C$23,0,IF(I61="Hory",0,IF(I61="Ledy",3,IF(I61="Písek",6,IF(I61="Skalky",9,IF(I61="Boulder",12,"chyba")))))),IF(J61="A",2,3),0)*VLOOKUP(G61,Hodnoc!$P$1:$Q$9,2,0)</f>
        <v>21</v>
      </c>
      <c r="L61" s="25">
        <f aca="true" t="shared" si="4" ref="L61:L93">L60+K61</f>
        <v>1322.5</v>
      </c>
    </row>
    <row r="62" spans="1:12" ht="12.75">
      <c r="A62" s="7">
        <v>61</v>
      </c>
      <c r="B62" s="13">
        <v>39257</v>
      </c>
      <c r="C62" s="13" t="s">
        <v>463</v>
      </c>
      <c r="D62" s="8"/>
      <c r="E62" s="1" t="s">
        <v>604</v>
      </c>
      <c r="F62" s="1" t="s">
        <v>157</v>
      </c>
      <c r="G62" s="1" t="s">
        <v>239</v>
      </c>
      <c r="H62" s="10" t="s">
        <v>133</v>
      </c>
      <c r="I62" s="10" t="s">
        <v>152</v>
      </c>
      <c r="J62" s="10" t="str">
        <f t="shared" si="2"/>
        <v>A</v>
      </c>
      <c r="K62" s="11">
        <f ca="1">VLOOKUP(F62,OFFSET(Hodnoc!$A$1:$C$23,0,IF(I62="Hory",0,IF(I62="Ledy",3,IF(I62="Písek",6,IF(I62="Skalky",9,IF(I62="Boulder",12,"chyba")))))),IF(J62="A",2,3),0)*VLOOKUP(G62,Hodnoc!$P$1:$Q$9,2,0)</f>
        <v>24</v>
      </c>
      <c r="L62" s="25">
        <f t="shared" si="4"/>
        <v>1346.5</v>
      </c>
    </row>
    <row r="63" spans="1:12" ht="12.75">
      <c r="A63" s="7">
        <v>62</v>
      </c>
      <c r="B63" s="13">
        <v>39257</v>
      </c>
      <c r="C63" s="13" t="s">
        <v>463</v>
      </c>
      <c r="D63" s="8"/>
      <c r="E63" s="1" t="s">
        <v>662</v>
      </c>
      <c r="F63" s="1" t="s">
        <v>159</v>
      </c>
      <c r="G63" s="1" t="s">
        <v>5</v>
      </c>
      <c r="H63" s="10" t="s">
        <v>133</v>
      </c>
      <c r="I63" s="10" t="s">
        <v>152</v>
      </c>
      <c r="J63" s="10" t="str">
        <f t="shared" si="2"/>
        <v>B</v>
      </c>
      <c r="K63" s="11">
        <f ca="1">VLOOKUP(F63,OFFSET(Hodnoc!$A$1:$C$23,0,IF(I63="Hory",0,IF(I63="Ledy",3,IF(I63="Písek",6,IF(I63="Skalky",9,IF(I63="Boulder",12,"chyba")))))),IF(J63="A",2,3),0)*VLOOKUP(G63,Hodnoc!$P$1:$Q$9,2,0)</f>
        <v>15.600000000000001</v>
      </c>
      <c r="L63" s="25">
        <f t="shared" si="4"/>
        <v>1362.1</v>
      </c>
    </row>
    <row r="64" spans="1:12" ht="12.75">
      <c r="A64" s="7">
        <v>63</v>
      </c>
      <c r="B64" s="13">
        <v>39257</v>
      </c>
      <c r="C64" s="13" t="s">
        <v>463</v>
      </c>
      <c r="D64" s="8"/>
      <c r="E64" s="1" t="s">
        <v>606</v>
      </c>
      <c r="F64" s="15" t="s">
        <v>157</v>
      </c>
      <c r="G64" s="1" t="s">
        <v>239</v>
      </c>
      <c r="H64" s="10" t="s">
        <v>133</v>
      </c>
      <c r="I64" s="10" t="s">
        <v>152</v>
      </c>
      <c r="J64" s="10" t="str">
        <f t="shared" si="2"/>
        <v>A</v>
      </c>
      <c r="K64" s="11">
        <f ca="1">VLOOKUP(F64,OFFSET(Hodnoc!$A$1:$C$23,0,IF(I64="Hory",0,IF(I64="Ledy",3,IF(I64="Písek",6,IF(I64="Skalky",9,IF(I64="Boulder",12,"chyba")))))),IF(J64="A",2,3),0)*VLOOKUP(G64,Hodnoc!$P$1:$Q$9,2,0)</f>
        <v>24</v>
      </c>
      <c r="L64" s="25">
        <f t="shared" si="4"/>
        <v>1386.1</v>
      </c>
    </row>
    <row r="65" spans="1:12" ht="12.75">
      <c r="A65" s="7">
        <v>64</v>
      </c>
      <c r="B65" s="13">
        <v>39257</v>
      </c>
      <c r="C65" s="13" t="s">
        <v>463</v>
      </c>
      <c r="D65" s="8"/>
      <c r="E65" s="1" t="s">
        <v>607</v>
      </c>
      <c r="F65" s="15" t="s">
        <v>159</v>
      </c>
      <c r="G65" s="1" t="s">
        <v>40</v>
      </c>
      <c r="H65" s="10" t="s">
        <v>133</v>
      </c>
      <c r="I65" s="10" t="s">
        <v>152</v>
      </c>
      <c r="J65" s="10" t="str">
        <f t="shared" si="2"/>
        <v>A</v>
      </c>
      <c r="K65" s="11">
        <f ca="1">VLOOKUP(F65,OFFSET(Hodnoc!$A$1:$C$23,0,IF(I65="Hory",0,IF(I65="Ledy",3,IF(I65="Písek",6,IF(I65="Skalky",9,IF(I65="Boulder",12,"chyba")))))),IF(J65="A",2,3),0)*VLOOKUP(G65,Hodnoc!$P$1:$Q$9,2,0)</f>
        <v>37.5</v>
      </c>
      <c r="L65" s="25">
        <f t="shared" si="4"/>
        <v>1423.6</v>
      </c>
    </row>
    <row r="66" spans="1:12" ht="12.75">
      <c r="A66" s="7">
        <v>65</v>
      </c>
      <c r="B66" s="13">
        <v>39257</v>
      </c>
      <c r="C66" s="13" t="s">
        <v>463</v>
      </c>
      <c r="D66" s="8"/>
      <c r="E66" s="1" t="s">
        <v>663</v>
      </c>
      <c r="F66" s="15" t="s">
        <v>159</v>
      </c>
      <c r="G66" s="1" t="s">
        <v>40</v>
      </c>
      <c r="H66" s="10" t="s">
        <v>133</v>
      </c>
      <c r="I66" s="10" t="s">
        <v>152</v>
      </c>
      <c r="J66" s="10" t="str">
        <f t="shared" si="2"/>
        <v>A</v>
      </c>
      <c r="K66" s="11">
        <f ca="1">VLOOKUP(F66,OFFSET(Hodnoc!$A$1:$C$23,0,IF(I66="Hory",0,IF(I66="Ledy",3,IF(I66="Písek",6,IF(I66="Skalky",9,IF(I66="Boulder",12,"chyba")))))),IF(J66="A",2,3),0)*VLOOKUP(G66,Hodnoc!$P$1:$Q$9,2,0)</f>
        <v>37.5</v>
      </c>
      <c r="L66" s="25">
        <f t="shared" si="4"/>
        <v>1461.1</v>
      </c>
    </row>
    <row r="67" spans="1:12" ht="12.75">
      <c r="A67" s="7">
        <v>66</v>
      </c>
      <c r="B67" s="13">
        <v>39265</v>
      </c>
      <c r="C67" s="13" t="s">
        <v>664</v>
      </c>
      <c r="D67" s="8"/>
      <c r="E67" s="1" t="s">
        <v>665</v>
      </c>
      <c r="F67" s="15">
        <v>5</v>
      </c>
      <c r="G67" s="1" t="s">
        <v>38</v>
      </c>
      <c r="H67" s="10" t="s">
        <v>133</v>
      </c>
      <c r="I67" s="10" t="s">
        <v>152</v>
      </c>
      <c r="J67" s="10" t="str">
        <f t="shared" si="2"/>
        <v>A</v>
      </c>
      <c r="K67" s="11">
        <f ca="1">VLOOKUP(F67,OFFSET(Hodnoc!$A$1:$C$23,0,IF(I67="Hory",0,IF(I67="Ledy",3,IF(I67="Písek",6,IF(I67="Skalky",9,IF(I67="Boulder",12,"chyba")))))),IF(J67="A",2,3),0)*VLOOKUP(G67,Hodnoc!$P$1:$Q$9,2,0)</f>
        <v>16.5</v>
      </c>
      <c r="L67" s="25">
        <f t="shared" si="4"/>
        <v>1477.6</v>
      </c>
    </row>
    <row r="68" spans="1:12" ht="12.75">
      <c r="A68" s="7">
        <v>67</v>
      </c>
      <c r="B68" s="13">
        <v>39265</v>
      </c>
      <c r="C68" s="13" t="s">
        <v>664</v>
      </c>
      <c r="D68" s="8"/>
      <c r="E68" s="1" t="s">
        <v>666</v>
      </c>
      <c r="F68" s="15" t="s">
        <v>157</v>
      </c>
      <c r="G68" s="1" t="s">
        <v>38</v>
      </c>
      <c r="H68" s="10" t="s">
        <v>133</v>
      </c>
      <c r="I68" s="10" t="s">
        <v>152</v>
      </c>
      <c r="J68" s="10" t="str">
        <f t="shared" si="2"/>
        <v>A</v>
      </c>
      <c r="K68" s="11">
        <f ca="1">VLOOKUP(F68,OFFSET(Hodnoc!$A$1:$C$23,0,IF(I68="Hory",0,IF(I68="Ledy",3,IF(I68="Písek",6,IF(I68="Skalky",9,IF(I68="Boulder",12,"chyba")))))),IF(J68="A",2,3),0)*VLOOKUP(G68,Hodnoc!$P$1:$Q$9,2,0)</f>
        <v>24</v>
      </c>
      <c r="L68" s="25">
        <f t="shared" si="4"/>
        <v>1501.6</v>
      </c>
    </row>
    <row r="69" spans="1:12" ht="12.75">
      <c r="A69" s="7">
        <v>68</v>
      </c>
      <c r="B69" s="13">
        <v>39265</v>
      </c>
      <c r="C69" s="13" t="s">
        <v>664</v>
      </c>
      <c r="D69" s="8"/>
      <c r="E69" s="1" t="s">
        <v>667</v>
      </c>
      <c r="F69" s="15">
        <v>5</v>
      </c>
      <c r="G69" s="1" t="s">
        <v>85</v>
      </c>
      <c r="H69" s="10" t="s">
        <v>133</v>
      </c>
      <c r="I69" s="10" t="s">
        <v>152</v>
      </c>
      <c r="J69" s="10" t="str">
        <f t="shared" si="2"/>
        <v>A</v>
      </c>
      <c r="K69" s="11">
        <f ca="1">VLOOKUP(F69,OFFSET(Hodnoc!$A$1:$C$23,0,IF(I69="Hory",0,IF(I69="Ledy",3,IF(I69="Písek",6,IF(I69="Skalky",9,IF(I69="Boulder",12,"chyba")))))),IF(J69="A",2,3),0)*VLOOKUP(G69,Hodnoc!$P$1:$Q$9,2,0)</f>
        <v>11</v>
      </c>
      <c r="L69" s="25">
        <f t="shared" si="4"/>
        <v>1512.6</v>
      </c>
    </row>
    <row r="70" spans="1:12" ht="12.75">
      <c r="A70" s="7">
        <v>69</v>
      </c>
      <c r="B70" s="13">
        <v>39266</v>
      </c>
      <c r="C70" s="13" t="s">
        <v>664</v>
      </c>
      <c r="D70" s="8"/>
      <c r="E70" s="1" t="s">
        <v>668</v>
      </c>
      <c r="F70" s="15" t="s">
        <v>124</v>
      </c>
      <c r="G70" s="1" t="s">
        <v>38</v>
      </c>
      <c r="H70" s="10" t="s">
        <v>133</v>
      </c>
      <c r="I70" s="10" t="s">
        <v>152</v>
      </c>
      <c r="J70" s="10" t="str">
        <f t="shared" si="2"/>
        <v>A</v>
      </c>
      <c r="K70" s="11">
        <f ca="1">VLOOKUP(F70,OFFSET(Hodnoc!$A$1:$C$23,0,IF(I70="Hory",0,IF(I70="Ledy",3,IF(I70="Písek",6,IF(I70="Skalky",9,IF(I70="Boulder",12,"chyba")))))),IF(J70="A",2,3),0)*VLOOKUP(G70,Hodnoc!$P$1:$Q$9,2,0)</f>
        <v>12</v>
      </c>
      <c r="L70" s="25">
        <f t="shared" si="4"/>
        <v>1524.6</v>
      </c>
    </row>
    <row r="71" spans="1:12" ht="12.75">
      <c r="A71" s="7">
        <v>70</v>
      </c>
      <c r="B71" s="13">
        <v>39266</v>
      </c>
      <c r="C71" s="13" t="s">
        <v>664</v>
      </c>
      <c r="D71" s="8"/>
      <c r="E71" s="1" t="s">
        <v>669</v>
      </c>
      <c r="F71" s="15">
        <v>4</v>
      </c>
      <c r="G71" s="1" t="s">
        <v>38</v>
      </c>
      <c r="H71" s="10" t="s">
        <v>133</v>
      </c>
      <c r="I71" s="10" t="s">
        <v>152</v>
      </c>
      <c r="J71" s="10" t="str">
        <f t="shared" si="2"/>
        <v>A</v>
      </c>
      <c r="K71" s="11">
        <f ca="1">VLOOKUP(F71,OFFSET(Hodnoc!$A$1:$C$23,0,IF(I71="Hory",0,IF(I71="Ledy",3,IF(I71="Písek",6,IF(I71="Skalky",9,IF(I71="Boulder",12,"chyba")))))),IF(J71="A",2,3),0)*VLOOKUP(G71,Hodnoc!$P$1:$Q$9,2,0)</f>
        <v>9</v>
      </c>
      <c r="L71" s="25">
        <f t="shared" si="4"/>
        <v>1533.6</v>
      </c>
    </row>
    <row r="72" spans="1:12" ht="12.75">
      <c r="A72" s="7">
        <v>71</v>
      </c>
      <c r="B72" s="13">
        <v>39266</v>
      </c>
      <c r="C72" s="13" t="s">
        <v>664</v>
      </c>
      <c r="D72" s="8"/>
      <c r="E72" s="1" t="s">
        <v>670</v>
      </c>
      <c r="F72" s="15" t="s">
        <v>124</v>
      </c>
      <c r="G72" s="1" t="s">
        <v>38</v>
      </c>
      <c r="H72" s="10" t="s">
        <v>133</v>
      </c>
      <c r="I72" s="10" t="s">
        <v>152</v>
      </c>
      <c r="J72" s="10" t="str">
        <f t="shared" si="2"/>
        <v>A</v>
      </c>
      <c r="K72" s="11">
        <f ca="1">VLOOKUP(F72,OFFSET(Hodnoc!$A$1:$C$23,0,IF(I72="Hory",0,IF(I72="Ledy",3,IF(I72="Písek",6,IF(I72="Skalky",9,IF(I72="Boulder",12,"chyba")))))),IF(J72="A",2,3),0)*VLOOKUP(G72,Hodnoc!$P$1:$Q$9,2,0)</f>
        <v>12</v>
      </c>
      <c r="L72" s="25">
        <f t="shared" si="4"/>
        <v>1545.6</v>
      </c>
    </row>
    <row r="73" spans="1:12" ht="12.75">
      <c r="A73" s="7">
        <v>72</v>
      </c>
      <c r="B73" s="13">
        <v>39266</v>
      </c>
      <c r="C73" s="13" t="s">
        <v>664</v>
      </c>
      <c r="D73" s="8"/>
      <c r="E73" s="1" t="s">
        <v>671</v>
      </c>
      <c r="F73" s="15">
        <v>6</v>
      </c>
      <c r="G73" s="1" t="s">
        <v>38</v>
      </c>
      <c r="H73" s="10" t="s">
        <v>133</v>
      </c>
      <c r="I73" s="10" t="s">
        <v>152</v>
      </c>
      <c r="J73" s="10" t="str">
        <f t="shared" si="2"/>
        <v>A</v>
      </c>
      <c r="K73" s="11">
        <f ca="1">VLOOKUP(F73,OFFSET(Hodnoc!$A$1:$C$23,0,IF(I73="Hory",0,IF(I73="Ledy",3,IF(I73="Písek",6,IF(I73="Skalky",9,IF(I73="Boulder",12,"chyba")))))),IF(J73="A",2,3),0)*VLOOKUP(G73,Hodnoc!$P$1:$Q$9,2,0)</f>
        <v>27</v>
      </c>
      <c r="L73" s="25">
        <f t="shared" si="4"/>
        <v>1572.6</v>
      </c>
    </row>
    <row r="74" spans="1:12" ht="12.75">
      <c r="A74" s="7">
        <v>73</v>
      </c>
      <c r="B74" s="13">
        <v>39266</v>
      </c>
      <c r="C74" s="13" t="s">
        <v>664</v>
      </c>
      <c r="D74" s="8"/>
      <c r="E74" s="1" t="s">
        <v>672</v>
      </c>
      <c r="F74" s="15" t="s">
        <v>156</v>
      </c>
      <c r="G74" s="1" t="s">
        <v>85</v>
      </c>
      <c r="H74" s="10" t="s">
        <v>133</v>
      </c>
      <c r="I74" s="10" t="s">
        <v>152</v>
      </c>
      <c r="J74" s="10" t="str">
        <f t="shared" si="2"/>
        <v>A</v>
      </c>
      <c r="K74" s="11">
        <f ca="1">VLOOKUP(F74,OFFSET(Hodnoc!$A$1:$C$23,0,IF(I74="Hory",0,IF(I74="Ledy",3,IF(I74="Písek",6,IF(I74="Skalky",9,IF(I74="Boulder",12,"chyba")))))),IF(J74="A",2,3),0)*VLOOKUP(G74,Hodnoc!$P$1:$Q$9,2,0)</f>
        <v>13</v>
      </c>
      <c r="L74" s="25">
        <f t="shared" si="4"/>
        <v>1585.6</v>
      </c>
    </row>
    <row r="75" spans="1:12" ht="12.75">
      <c r="A75" s="7">
        <v>74</v>
      </c>
      <c r="B75" s="13">
        <v>39266</v>
      </c>
      <c r="C75" s="13" t="s">
        <v>664</v>
      </c>
      <c r="D75" s="8"/>
      <c r="E75" s="1" t="s">
        <v>673</v>
      </c>
      <c r="F75" s="15">
        <v>2</v>
      </c>
      <c r="G75" s="1" t="s">
        <v>38</v>
      </c>
      <c r="H75" s="10" t="s">
        <v>133</v>
      </c>
      <c r="I75" s="10" t="s">
        <v>152</v>
      </c>
      <c r="J75" s="10" t="str">
        <f t="shared" si="2"/>
        <v>A</v>
      </c>
      <c r="K75" s="11">
        <v>0</v>
      </c>
      <c r="L75" s="25">
        <f t="shared" si="4"/>
        <v>1585.6</v>
      </c>
    </row>
    <row r="76" spans="1:12" ht="12.75">
      <c r="A76" s="7">
        <v>75</v>
      </c>
      <c r="B76" s="13">
        <v>39266</v>
      </c>
      <c r="C76" s="13" t="s">
        <v>664</v>
      </c>
      <c r="D76" s="8"/>
      <c r="E76" s="1" t="s">
        <v>673</v>
      </c>
      <c r="F76" s="15" t="s">
        <v>154</v>
      </c>
      <c r="G76" s="1" t="s">
        <v>38</v>
      </c>
      <c r="H76" s="10" t="s">
        <v>133</v>
      </c>
      <c r="I76" s="10" t="s">
        <v>152</v>
      </c>
      <c r="J76" s="10" t="str">
        <f t="shared" si="2"/>
        <v>A</v>
      </c>
      <c r="K76" s="11">
        <f ca="1">VLOOKUP(F76,OFFSET(Hodnoc!$A$1:$C$23,0,IF(I76="Hory",0,IF(I76="Ledy",3,IF(I76="Písek",6,IF(I76="Skalky",9,IF(I76="Boulder",12,"chyba")))))),IF(J76="A",2,3),0)*VLOOKUP(G76,Hodnoc!$P$1:$Q$9,2,0)</f>
        <v>7.5</v>
      </c>
      <c r="L76" s="25">
        <f t="shared" si="4"/>
        <v>1593.1</v>
      </c>
    </row>
    <row r="77" spans="1:12" ht="12.75">
      <c r="A77" s="7">
        <v>76</v>
      </c>
      <c r="B77" s="13">
        <v>39266</v>
      </c>
      <c r="C77" s="13" t="s">
        <v>664</v>
      </c>
      <c r="D77" s="8"/>
      <c r="E77" s="1" t="s">
        <v>674</v>
      </c>
      <c r="F77" s="15" t="s">
        <v>157</v>
      </c>
      <c r="G77" s="1" t="s">
        <v>38</v>
      </c>
      <c r="H77" s="10" t="s">
        <v>133</v>
      </c>
      <c r="I77" s="10" t="s">
        <v>152</v>
      </c>
      <c r="J77" s="10" t="str">
        <f t="shared" si="2"/>
        <v>A</v>
      </c>
      <c r="K77" s="11">
        <f ca="1">VLOOKUP(F77,OFFSET(Hodnoc!$A$1:$C$23,0,IF(I77="Hory",0,IF(I77="Ledy",3,IF(I77="Písek",6,IF(I77="Skalky",9,IF(I77="Boulder",12,"chyba")))))),IF(J77="A",2,3),0)*VLOOKUP(G77,Hodnoc!$P$1:$Q$9,2,0)</f>
        <v>24</v>
      </c>
      <c r="L77" s="25">
        <f t="shared" si="4"/>
        <v>1617.1</v>
      </c>
    </row>
    <row r="78" spans="1:12" ht="12.75">
      <c r="A78" s="7">
        <v>77</v>
      </c>
      <c r="B78" s="13">
        <v>39268</v>
      </c>
      <c r="C78" s="13" t="s">
        <v>664</v>
      </c>
      <c r="D78" s="8"/>
      <c r="E78" s="1" t="s">
        <v>675</v>
      </c>
      <c r="F78" s="15" t="s">
        <v>124</v>
      </c>
      <c r="G78" s="1" t="s">
        <v>38</v>
      </c>
      <c r="H78" s="10" t="s">
        <v>133</v>
      </c>
      <c r="I78" s="10" t="s">
        <v>152</v>
      </c>
      <c r="J78" s="10" t="str">
        <f t="shared" si="2"/>
        <v>A</v>
      </c>
      <c r="K78" s="11">
        <f ca="1">VLOOKUP(F78,OFFSET(Hodnoc!$A$1:$C$23,0,IF(I78="Hory",0,IF(I78="Ledy",3,IF(I78="Písek",6,IF(I78="Skalky",9,IF(I78="Boulder",12,"chyba")))))),IF(J78="A",2,3),0)*VLOOKUP(G78,Hodnoc!$P$1:$Q$9,2,0)</f>
        <v>12</v>
      </c>
      <c r="L78" s="25">
        <f t="shared" si="4"/>
        <v>1629.1</v>
      </c>
    </row>
    <row r="79" spans="1:12" ht="12.75">
      <c r="A79" s="7">
        <v>78</v>
      </c>
      <c r="B79" s="13">
        <v>39268</v>
      </c>
      <c r="C79" s="13" t="s">
        <v>664</v>
      </c>
      <c r="D79" s="8"/>
      <c r="E79" s="1" t="s">
        <v>676</v>
      </c>
      <c r="F79" s="15" t="s">
        <v>157</v>
      </c>
      <c r="G79" s="1" t="s">
        <v>38</v>
      </c>
      <c r="H79" s="10" t="s">
        <v>133</v>
      </c>
      <c r="I79" s="10" t="s">
        <v>152</v>
      </c>
      <c r="J79" s="10" t="str">
        <f t="shared" si="2"/>
        <v>A</v>
      </c>
      <c r="K79" s="11">
        <f ca="1">VLOOKUP(F79,OFFSET(Hodnoc!$A$1:$C$23,0,IF(I79="Hory",0,IF(I79="Ledy",3,IF(I79="Písek",6,IF(I79="Skalky",9,IF(I79="Boulder",12,"chyba")))))),IF(J79="A",2,3),0)*VLOOKUP(G79,Hodnoc!$P$1:$Q$9,2,0)</f>
        <v>24</v>
      </c>
      <c r="L79" s="25">
        <f t="shared" si="4"/>
        <v>1653.1</v>
      </c>
    </row>
    <row r="80" spans="1:12" ht="12.75">
      <c r="A80" s="7">
        <v>79</v>
      </c>
      <c r="B80" s="13">
        <v>39268</v>
      </c>
      <c r="C80" s="13" t="s">
        <v>664</v>
      </c>
      <c r="D80" s="8"/>
      <c r="E80" s="1" t="s">
        <v>677</v>
      </c>
      <c r="F80" s="15">
        <v>6</v>
      </c>
      <c r="G80" s="1" t="s">
        <v>38</v>
      </c>
      <c r="H80" s="10" t="s">
        <v>133</v>
      </c>
      <c r="I80" s="10" t="s">
        <v>152</v>
      </c>
      <c r="J80" s="10" t="str">
        <f t="shared" si="2"/>
        <v>A</v>
      </c>
      <c r="K80" s="11">
        <f ca="1">VLOOKUP(F80,OFFSET(Hodnoc!$A$1:$C$23,0,IF(I80="Hory",0,IF(I80="Ledy",3,IF(I80="Písek",6,IF(I80="Skalky",9,IF(I80="Boulder",12,"chyba")))))),IF(J80="A",2,3),0)*VLOOKUP(G80,Hodnoc!$P$1:$Q$9,2,0)</f>
        <v>27</v>
      </c>
      <c r="L80" s="25">
        <f t="shared" si="4"/>
        <v>1680.1</v>
      </c>
    </row>
    <row r="81" spans="1:12" ht="12.75">
      <c r="A81" s="7">
        <v>80</v>
      </c>
      <c r="B81" s="13">
        <v>39268</v>
      </c>
      <c r="C81" s="13" t="s">
        <v>664</v>
      </c>
      <c r="D81" s="8"/>
      <c r="E81" s="1" t="s">
        <v>118</v>
      </c>
      <c r="F81" s="15" t="s">
        <v>157</v>
      </c>
      <c r="G81" s="1" t="s">
        <v>38</v>
      </c>
      <c r="H81" s="10" t="s">
        <v>133</v>
      </c>
      <c r="I81" s="10" t="s">
        <v>152</v>
      </c>
      <c r="J81" s="10" t="str">
        <f t="shared" si="2"/>
        <v>A</v>
      </c>
      <c r="K81" s="11">
        <f ca="1">VLOOKUP(F81,OFFSET(Hodnoc!$A$1:$C$23,0,IF(I81="Hory",0,IF(I81="Ledy",3,IF(I81="Písek",6,IF(I81="Skalky",9,IF(I81="Boulder",12,"chyba")))))),IF(J81="A",2,3),0)*VLOOKUP(G81,Hodnoc!$P$1:$Q$9,2,0)</f>
        <v>24</v>
      </c>
      <c r="L81" s="25">
        <f t="shared" si="4"/>
        <v>1704.1</v>
      </c>
    </row>
    <row r="82" spans="1:12" ht="12.75">
      <c r="A82" s="7">
        <v>81</v>
      </c>
      <c r="B82" s="13">
        <v>39268</v>
      </c>
      <c r="C82" s="13" t="s">
        <v>664</v>
      </c>
      <c r="D82" s="8"/>
      <c r="E82" s="1" t="s">
        <v>118</v>
      </c>
      <c r="F82" s="15" t="s">
        <v>157</v>
      </c>
      <c r="G82" s="1" t="s">
        <v>38</v>
      </c>
      <c r="H82" s="10" t="s">
        <v>133</v>
      </c>
      <c r="I82" s="10" t="s">
        <v>152</v>
      </c>
      <c r="J82" s="10" t="str">
        <f t="shared" si="2"/>
        <v>A</v>
      </c>
      <c r="K82" s="11">
        <f ca="1">VLOOKUP(F82,OFFSET(Hodnoc!$A$1:$C$23,0,IF(I82="Hory",0,IF(I82="Ledy",3,IF(I82="Písek",6,IF(I82="Skalky",9,IF(I82="Boulder",12,"chyba")))))),IF(J82="A",2,3),0)*VLOOKUP(G82,Hodnoc!$P$1:$Q$9,2,0)</f>
        <v>24</v>
      </c>
      <c r="L82" s="25">
        <f t="shared" si="4"/>
        <v>1728.1</v>
      </c>
    </row>
    <row r="83" spans="1:12" ht="12.75">
      <c r="A83" s="7">
        <v>82</v>
      </c>
      <c r="B83" s="13">
        <v>39268</v>
      </c>
      <c r="C83" s="13" t="s">
        <v>664</v>
      </c>
      <c r="D83" s="8"/>
      <c r="E83" s="1" t="s">
        <v>678</v>
      </c>
      <c r="F83" s="15" t="s">
        <v>124</v>
      </c>
      <c r="G83" s="1" t="s">
        <v>38</v>
      </c>
      <c r="H83" s="10" t="s">
        <v>133</v>
      </c>
      <c r="I83" s="10" t="s">
        <v>152</v>
      </c>
      <c r="J83" s="10" t="str">
        <f t="shared" si="2"/>
        <v>A</v>
      </c>
      <c r="K83" s="11">
        <f ca="1">VLOOKUP(F83,OFFSET(Hodnoc!$A$1:$C$23,0,IF(I83="Hory",0,IF(I83="Ledy",3,IF(I83="Písek",6,IF(I83="Skalky",9,IF(I83="Boulder",12,"chyba")))))),IF(J83="A",2,3),0)*VLOOKUP(G83,Hodnoc!$P$1:$Q$9,2,0)</f>
        <v>12</v>
      </c>
      <c r="L83" s="25">
        <f t="shared" si="4"/>
        <v>1740.1</v>
      </c>
    </row>
    <row r="84" spans="1:12" ht="12.75">
      <c r="A84" s="7">
        <v>83</v>
      </c>
      <c r="B84" s="13">
        <v>39268</v>
      </c>
      <c r="C84" s="13" t="s">
        <v>664</v>
      </c>
      <c r="D84" s="8"/>
      <c r="E84" s="1" t="s">
        <v>679</v>
      </c>
      <c r="F84" s="15">
        <v>6</v>
      </c>
      <c r="G84" s="1" t="s">
        <v>85</v>
      </c>
      <c r="H84" s="10" t="s">
        <v>133</v>
      </c>
      <c r="I84" s="10" t="s">
        <v>152</v>
      </c>
      <c r="J84" s="10" t="str">
        <f t="shared" si="2"/>
        <v>A</v>
      </c>
      <c r="K84" s="11">
        <f ca="1">VLOOKUP(F84,OFFSET(Hodnoc!$A$1:$C$23,0,IF(I84="Hory",0,IF(I84="Ledy",3,IF(I84="Písek",6,IF(I84="Skalky",9,IF(I84="Boulder",12,"chyba")))))),IF(J84="A",2,3),0)*VLOOKUP(G84,Hodnoc!$P$1:$Q$9,2,0)</f>
        <v>18</v>
      </c>
      <c r="L84" s="25">
        <f t="shared" si="4"/>
        <v>1758.1</v>
      </c>
    </row>
    <row r="85" spans="1:12" ht="12.75">
      <c r="A85" s="7">
        <v>84</v>
      </c>
      <c r="B85" s="13">
        <v>39269</v>
      </c>
      <c r="C85" s="13" t="s">
        <v>664</v>
      </c>
      <c r="D85" s="8"/>
      <c r="E85" s="1" t="s">
        <v>680</v>
      </c>
      <c r="F85" s="15" t="s">
        <v>154</v>
      </c>
      <c r="G85" s="1" t="s">
        <v>38</v>
      </c>
      <c r="H85" s="10" t="s">
        <v>133</v>
      </c>
      <c r="I85" s="10" t="s">
        <v>507</v>
      </c>
      <c r="J85" s="10" t="str">
        <f t="shared" si="2"/>
        <v>A</v>
      </c>
      <c r="K85" s="11">
        <f ca="1">VLOOKUP(F85,OFFSET(Hodnoc!$A$1:$C$23,0,IF(I85="Hory",0,IF(I85="Ledy",3,IF(I85="Písek",6,IF(I85="Skalky",9,IF(I85="Boulder",12,"chyba")))))),IF(J85="A",2,3),0)*VLOOKUP(G85,Hodnoc!$P$1:$Q$9,2,0)</f>
        <v>10.5</v>
      </c>
      <c r="L85" s="25">
        <f t="shared" si="4"/>
        <v>1768.6</v>
      </c>
    </row>
    <row r="86" spans="1:12" ht="12.75">
      <c r="A86" s="7">
        <v>85</v>
      </c>
      <c r="B86" s="13">
        <v>39269</v>
      </c>
      <c r="C86" s="13" t="s">
        <v>664</v>
      </c>
      <c r="D86" s="8"/>
      <c r="E86" s="1" t="s">
        <v>681</v>
      </c>
      <c r="F86" s="15" t="s">
        <v>154</v>
      </c>
      <c r="G86" s="1" t="s">
        <v>38</v>
      </c>
      <c r="H86" s="10" t="s">
        <v>133</v>
      </c>
      <c r="I86" s="10" t="s">
        <v>507</v>
      </c>
      <c r="J86" s="10" t="str">
        <f t="shared" si="2"/>
        <v>A</v>
      </c>
      <c r="K86" s="11">
        <f ca="1">VLOOKUP(F86,OFFSET(Hodnoc!$A$1:$C$23,0,IF(I86="Hory",0,IF(I86="Ledy",3,IF(I86="Písek",6,IF(I86="Skalky",9,IF(I86="Boulder",12,"chyba")))))),IF(J86="A",2,3),0)*VLOOKUP(G86,Hodnoc!$P$1:$Q$9,2,0)</f>
        <v>10.5</v>
      </c>
      <c r="L86" s="25">
        <f t="shared" si="4"/>
        <v>1779.1</v>
      </c>
    </row>
    <row r="87" spans="1:12" ht="12.75">
      <c r="A87" s="7">
        <v>86</v>
      </c>
      <c r="B87" s="13">
        <v>39269</v>
      </c>
      <c r="C87" s="13" t="s">
        <v>664</v>
      </c>
      <c r="D87" s="8"/>
      <c r="E87" s="1" t="s">
        <v>682</v>
      </c>
      <c r="F87" s="15" t="s">
        <v>154</v>
      </c>
      <c r="G87" s="1" t="s">
        <v>38</v>
      </c>
      <c r="H87" s="10" t="s">
        <v>133</v>
      </c>
      <c r="I87" s="10" t="s">
        <v>507</v>
      </c>
      <c r="J87" s="10" t="str">
        <f t="shared" si="2"/>
        <v>A</v>
      </c>
      <c r="K87" s="11">
        <f ca="1">VLOOKUP(F87,OFFSET(Hodnoc!$A$1:$C$23,0,IF(I87="Hory",0,IF(I87="Ledy",3,IF(I87="Písek",6,IF(I87="Skalky",9,IF(I87="Boulder",12,"chyba")))))),IF(J87="A",2,3),0)*VLOOKUP(G87,Hodnoc!$P$1:$Q$9,2,0)</f>
        <v>10.5</v>
      </c>
      <c r="L87" s="25">
        <f t="shared" si="4"/>
        <v>1789.6</v>
      </c>
    </row>
    <row r="88" spans="1:12" ht="12.75">
      <c r="A88" s="7">
        <v>87</v>
      </c>
      <c r="B88" s="13">
        <v>39269</v>
      </c>
      <c r="C88" s="13" t="s">
        <v>664</v>
      </c>
      <c r="D88" s="8"/>
      <c r="E88" s="1" t="s">
        <v>683</v>
      </c>
      <c r="F88" s="15">
        <v>4</v>
      </c>
      <c r="G88" s="1" t="s">
        <v>38</v>
      </c>
      <c r="H88" s="10" t="s">
        <v>133</v>
      </c>
      <c r="I88" s="10" t="s">
        <v>507</v>
      </c>
      <c r="J88" s="10" t="str">
        <f aca="true" t="shared" si="5" ref="J88:J93">IF(OR(G88="TR",G88="TRO"),"B","A")</f>
        <v>A</v>
      </c>
      <c r="K88" s="11">
        <f ca="1">VLOOKUP(F88,OFFSET(Hodnoc!$A$1:$C$23,0,IF(I88="Hory",0,IF(I88="Ledy",3,IF(I88="Písek",6,IF(I88="Skalky",9,IF(I88="Boulder",12,"chyba")))))),IF(J88="A",2,3),0)*VLOOKUP(G88,Hodnoc!$P$1:$Q$9,2,0)</f>
        <v>12</v>
      </c>
      <c r="L88" s="25">
        <f t="shared" si="4"/>
        <v>1801.6</v>
      </c>
    </row>
    <row r="89" spans="1:12" ht="12.75">
      <c r="A89" s="7">
        <v>88</v>
      </c>
      <c r="B89" s="13">
        <v>39269</v>
      </c>
      <c r="C89" s="13" t="s">
        <v>664</v>
      </c>
      <c r="D89" s="8"/>
      <c r="E89" s="1" t="s">
        <v>684</v>
      </c>
      <c r="F89" s="15">
        <v>4</v>
      </c>
      <c r="G89" s="1" t="s">
        <v>38</v>
      </c>
      <c r="H89" s="10" t="s">
        <v>133</v>
      </c>
      <c r="I89" s="10" t="s">
        <v>507</v>
      </c>
      <c r="J89" s="10" t="str">
        <f t="shared" si="5"/>
        <v>A</v>
      </c>
      <c r="K89" s="11">
        <f ca="1">VLOOKUP(F89,OFFSET(Hodnoc!$A$1:$C$23,0,IF(I89="Hory",0,IF(I89="Ledy",3,IF(I89="Písek",6,IF(I89="Skalky",9,IF(I89="Boulder",12,"chyba")))))),IF(J89="A",2,3),0)*VLOOKUP(G89,Hodnoc!$P$1:$Q$9,2,0)</f>
        <v>12</v>
      </c>
      <c r="L89" s="25">
        <f t="shared" si="4"/>
        <v>1813.6</v>
      </c>
    </row>
    <row r="90" spans="1:12" ht="12.75">
      <c r="A90" s="7">
        <v>89</v>
      </c>
      <c r="B90" s="13">
        <v>39270</v>
      </c>
      <c r="C90" s="13" t="s">
        <v>664</v>
      </c>
      <c r="D90" s="8"/>
      <c r="E90" s="1" t="s">
        <v>685</v>
      </c>
      <c r="F90" s="15">
        <v>5</v>
      </c>
      <c r="G90" s="1" t="s">
        <v>38</v>
      </c>
      <c r="H90" s="10" t="s">
        <v>133</v>
      </c>
      <c r="I90" s="10" t="s">
        <v>507</v>
      </c>
      <c r="J90" s="10" t="str">
        <f t="shared" si="5"/>
        <v>A</v>
      </c>
      <c r="K90" s="11">
        <f ca="1">VLOOKUP(F90,OFFSET(Hodnoc!$A$1:$C$23,0,IF(I90="Hory",0,IF(I90="Ledy",3,IF(I90="Písek",6,IF(I90="Skalky",9,IF(I90="Boulder",12,"chyba")))))),IF(J90="A",2,3),0)*VLOOKUP(G90,Hodnoc!$P$1:$Q$9,2,0)</f>
        <v>25.5</v>
      </c>
      <c r="L90" s="25">
        <f t="shared" si="4"/>
        <v>1839.1</v>
      </c>
    </row>
    <row r="91" spans="1:12" ht="12.75">
      <c r="A91" s="7">
        <v>90</v>
      </c>
      <c r="B91" s="13">
        <v>39270</v>
      </c>
      <c r="C91" s="13" t="s">
        <v>664</v>
      </c>
      <c r="D91" s="8"/>
      <c r="E91" s="1" t="s">
        <v>686</v>
      </c>
      <c r="F91" s="15" t="s">
        <v>154</v>
      </c>
      <c r="G91" s="1" t="s">
        <v>38</v>
      </c>
      <c r="H91" s="10" t="s">
        <v>133</v>
      </c>
      <c r="I91" s="10" t="s">
        <v>507</v>
      </c>
      <c r="J91" s="10" t="str">
        <f t="shared" si="5"/>
        <v>A</v>
      </c>
      <c r="K91" s="11">
        <f ca="1">VLOOKUP(F91,OFFSET(Hodnoc!$A$1:$C$23,0,IF(I91="Hory",0,IF(I91="Ledy",3,IF(I91="Písek",6,IF(I91="Skalky",9,IF(I91="Boulder",12,"chyba")))))),IF(J91="A",2,3),0)*VLOOKUP(G91,Hodnoc!$P$1:$Q$9,2,0)</f>
        <v>10.5</v>
      </c>
      <c r="L91" s="25">
        <f t="shared" si="4"/>
        <v>1849.6</v>
      </c>
    </row>
    <row r="92" spans="1:12" ht="12.75">
      <c r="A92" s="7">
        <v>91</v>
      </c>
      <c r="B92" s="13">
        <v>39270</v>
      </c>
      <c r="C92" s="13" t="s">
        <v>664</v>
      </c>
      <c r="D92" s="8"/>
      <c r="E92" s="1" t="s">
        <v>687</v>
      </c>
      <c r="F92" s="15">
        <v>3</v>
      </c>
      <c r="G92" s="1" t="s">
        <v>5</v>
      </c>
      <c r="H92" s="10" t="s">
        <v>133</v>
      </c>
      <c r="I92" s="10" t="s">
        <v>507</v>
      </c>
      <c r="J92" s="10" t="str">
        <f t="shared" si="5"/>
        <v>B</v>
      </c>
      <c r="K92" s="11">
        <f ca="1">VLOOKUP(F92,OFFSET(Hodnoc!$A$1:$C$23,0,IF(I92="Hory",0,IF(I92="Ledy",3,IF(I92="Písek",6,IF(I92="Skalky",9,IF(I92="Boulder",12,"chyba")))))),IF(J92="A",2,3),0)*VLOOKUP(G92,Hodnoc!$P$1:$Q$9,2,0)</f>
        <v>3.9000000000000004</v>
      </c>
      <c r="L92" s="25">
        <f t="shared" si="4"/>
        <v>1853.5</v>
      </c>
    </row>
    <row r="93" spans="1:12" ht="12.75">
      <c r="A93" s="7">
        <v>92</v>
      </c>
      <c r="B93" s="13">
        <v>39270</v>
      </c>
      <c r="C93" s="13" t="s">
        <v>664</v>
      </c>
      <c r="D93" s="8"/>
      <c r="E93" s="1" t="s">
        <v>688</v>
      </c>
      <c r="F93" s="15" t="s">
        <v>154</v>
      </c>
      <c r="G93" s="1" t="s">
        <v>38</v>
      </c>
      <c r="H93" s="10" t="s">
        <v>133</v>
      </c>
      <c r="I93" s="10" t="s">
        <v>507</v>
      </c>
      <c r="J93" s="10" t="str">
        <f t="shared" si="5"/>
        <v>A</v>
      </c>
      <c r="K93" s="11">
        <f ca="1">VLOOKUP(F93,OFFSET(Hodnoc!$A$1:$C$23,0,IF(I93="Hory",0,IF(I93="Ledy",3,IF(I93="Písek",6,IF(I93="Skalky",9,IF(I93="Boulder",12,"chyba")))))),IF(J93="A",2,3),0)*VLOOKUP(G93,Hodnoc!$P$1:$Q$9,2,0)</f>
        <v>10.5</v>
      </c>
      <c r="L93" s="25">
        <f t="shared" si="4"/>
        <v>1864</v>
      </c>
    </row>
  </sheetData>
  <sheetProtection autoFilter="0"/>
  <conditionalFormatting sqref="H2:H40 H42 H44 H46 H48 H50 H52 H54 H56 H58:H93 I41:I93">
    <cfRule type="cellIs" priority="1" dxfId="0" operator="equal" stopIfTrue="1">
      <formula>"Honza"</formula>
    </cfRule>
    <cfRule type="cellIs" priority="2" dxfId="1" operator="equal" stopIfTrue="1">
      <formula>"Zyký"</formula>
    </cfRule>
    <cfRule type="cellIs" priority="3" dxfId="2" operator="equal" stopIfTrue="1">
      <formula>"Péťa"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O52"/>
  <sheetViews>
    <sheetView workbookViewId="0" topLeftCell="A1">
      <pane ySplit="1" topLeftCell="BM6" activePane="bottomLeft" state="frozen"/>
      <selection pane="topLeft" activeCell="A1" sqref="A1"/>
      <selection pane="bottomLeft" activeCell="O52" sqref="O52"/>
    </sheetView>
  </sheetViews>
  <sheetFormatPr defaultColWidth="9.140625" defaultRowHeight="12.75"/>
  <cols>
    <col min="1" max="1" width="3.00390625" style="0" bestFit="1" customWidth="1"/>
    <col min="2" max="2" width="8.140625" style="0" bestFit="1" customWidth="1"/>
    <col min="3" max="3" width="12.57421875" style="0" bestFit="1" customWidth="1"/>
    <col min="4" max="4" width="13.421875" style="0" bestFit="1" customWidth="1"/>
    <col min="5" max="5" width="17.7109375" style="0" bestFit="1" customWidth="1"/>
    <col min="6" max="6" width="5.7109375" style="0" bestFit="1" customWidth="1"/>
    <col min="7" max="7" width="4.421875" style="0" bestFit="1" customWidth="1"/>
    <col min="8" max="8" width="6.421875" style="0" bestFit="1" customWidth="1"/>
    <col min="9" max="9" width="6.710937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6.00390625" style="0" bestFit="1" customWidth="1"/>
    <col min="15" max="15" width="3.00390625" style="0" bestFit="1" customWidth="1"/>
    <col min="16" max="16384" width="10.421875" style="0" customWidth="1"/>
  </cols>
  <sheetData>
    <row r="1" spans="1:15" ht="12.75">
      <c r="A1" s="6" t="s">
        <v>45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48</v>
      </c>
      <c r="G1" s="6" t="s">
        <v>4</v>
      </c>
      <c r="H1" s="6" t="s">
        <v>56</v>
      </c>
      <c r="I1" s="6" t="s">
        <v>35</v>
      </c>
      <c r="J1" s="6" t="s">
        <v>36</v>
      </c>
      <c r="K1" s="6" t="s">
        <v>6</v>
      </c>
      <c r="M1" s="6" t="s">
        <v>86</v>
      </c>
      <c r="N1">
        <f>SUM(K:K)</f>
        <v>538.9</v>
      </c>
      <c r="O1">
        <f>COUNT(K2:K999)</f>
        <v>51</v>
      </c>
    </row>
    <row r="2" spans="1:11" ht="12.75">
      <c r="A2" s="7">
        <v>1</v>
      </c>
      <c r="B2" s="8">
        <v>39157</v>
      </c>
      <c r="C2" s="8" t="s">
        <v>44</v>
      </c>
      <c r="D2" s="8" t="s">
        <v>43</v>
      </c>
      <c r="E2" s="7" t="s">
        <v>82</v>
      </c>
      <c r="F2" s="9" t="s">
        <v>124</v>
      </c>
      <c r="G2" s="10" t="s">
        <v>39</v>
      </c>
      <c r="H2" s="10" t="s">
        <v>53</v>
      </c>
      <c r="I2" s="10" t="s">
        <v>9</v>
      </c>
      <c r="J2" s="10" t="str">
        <f aca="true" t="shared" si="0" ref="J2:J33">IF(OR(G2="TR",G2="TRO"),"B","A")</f>
        <v>A</v>
      </c>
      <c r="K2" s="11">
        <f ca="1">VLOOKUP(F2,OFFSET(Hodnoc!$A$1:$C$14,0,IF(I2="Hory",0,IF(I2="Ledy",3,IF(I2="Písek",6,IF(I2="Skalky",9,"chyba"))))),IF(J2="A",2,3),0)*VLOOKUP(G2,Hodnoc!$P$1:$Q$7,2,0)</f>
        <v>12</v>
      </c>
    </row>
    <row r="3" spans="1:11" ht="12.75">
      <c r="A3" s="7">
        <v>2</v>
      </c>
      <c r="B3" s="8">
        <v>39157</v>
      </c>
      <c r="C3" s="8" t="s">
        <v>44</v>
      </c>
      <c r="D3" s="8" t="s">
        <v>43</v>
      </c>
      <c r="E3" s="7" t="s">
        <v>83</v>
      </c>
      <c r="F3" s="9">
        <v>6</v>
      </c>
      <c r="G3" s="10" t="s">
        <v>39</v>
      </c>
      <c r="H3" s="10" t="s">
        <v>53</v>
      </c>
      <c r="I3" s="10" t="s">
        <v>9</v>
      </c>
      <c r="J3" s="10" t="str">
        <f t="shared" si="0"/>
        <v>A</v>
      </c>
      <c r="K3" s="11">
        <f ca="1">VLOOKUP(F3,OFFSET(Hodnoc!$A$1:$C$14,0,IF(I3="Hory",0,IF(I3="Ledy",3,IF(I3="Písek",6,IF(I3="Skalky",9,"chyba"))))),IF(J3="A",2,3),0)*VLOOKUP(G3,Hodnoc!$P$1:$Q$7,2,0)</f>
        <v>27</v>
      </c>
    </row>
    <row r="4" spans="1:11" ht="12.75">
      <c r="A4" s="7">
        <v>3</v>
      </c>
      <c r="B4" s="8">
        <v>39157</v>
      </c>
      <c r="C4" s="8" t="s">
        <v>44</v>
      </c>
      <c r="D4" s="8" t="s">
        <v>43</v>
      </c>
      <c r="E4" s="7" t="s">
        <v>50</v>
      </c>
      <c r="F4" s="10">
        <v>6</v>
      </c>
      <c r="G4" s="10" t="s">
        <v>39</v>
      </c>
      <c r="H4" s="10" t="s">
        <v>53</v>
      </c>
      <c r="I4" s="10" t="s">
        <v>9</v>
      </c>
      <c r="J4" s="10" t="str">
        <f t="shared" si="0"/>
        <v>A</v>
      </c>
      <c r="K4" s="11">
        <f ca="1">VLOOKUP(F4,OFFSET(Hodnoc!$A$1:$C$14,0,IF(I4="Hory",0,IF(I4="Ledy",3,IF(I4="Písek",6,IF(I4="Skalky",9,"chyba"))))),IF(J4="A",2,3),0)*VLOOKUP(G4,Hodnoc!$P$1:$Q$7,2,0)</f>
        <v>27</v>
      </c>
    </row>
    <row r="5" spans="1:11" ht="12.75">
      <c r="A5" s="7">
        <v>4</v>
      </c>
      <c r="B5" s="8">
        <v>39157</v>
      </c>
      <c r="C5" s="8" t="s">
        <v>44</v>
      </c>
      <c r="D5" s="8" t="s">
        <v>43</v>
      </c>
      <c r="E5" s="7" t="s">
        <v>84</v>
      </c>
      <c r="F5" s="9" t="s">
        <v>159</v>
      </c>
      <c r="G5" s="10" t="s">
        <v>39</v>
      </c>
      <c r="H5" s="10" t="s">
        <v>53</v>
      </c>
      <c r="I5" s="10" t="s">
        <v>9</v>
      </c>
      <c r="J5" s="10" t="str">
        <f t="shared" si="0"/>
        <v>A</v>
      </c>
      <c r="K5" s="11">
        <f ca="1">VLOOKUP(F5,OFFSET(Hodnoc!$A$1:$C$14,0,IF(I5="Hory",0,IF(I5="Ledy",3,IF(I5="Písek",6,IF(I5="Skalky",9,"chyba"))))),IF(J5="A",2,3),0)*VLOOKUP(G5,Hodnoc!$P$1:$Q$7,2,0)</f>
        <v>37.5</v>
      </c>
    </row>
    <row r="6" spans="1:11" ht="12.75">
      <c r="A6" s="7">
        <v>5</v>
      </c>
      <c r="B6" s="8">
        <v>39157</v>
      </c>
      <c r="C6" s="8" t="s">
        <v>44</v>
      </c>
      <c r="D6" s="8" t="s">
        <v>43</v>
      </c>
      <c r="E6" s="7" t="s">
        <v>46</v>
      </c>
      <c r="F6" s="9" t="s">
        <v>158</v>
      </c>
      <c r="G6" s="10" t="s">
        <v>39</v>
      </c>
      <c r="H6" s="10" t="s">
        <v>53</v>
      </c>
      <c r="I6" s="10" t="s">
        <v>9</v>
      </c>
      <c r="J6" s="10" t="str">
        <f t="shared" si="0"/>
        <v>A</v>
      </c>
      <c r="K6" s="11">
        <f ca="1">VLOOKUP(F6,OFFSET(Hodnoc!$A$1:$C$14,0,IF(I6="Hory",0,IF(I6="Ledy",3,IF(I6="Písek",6,IF(I6="Skalky",9,"chyba"))))),IF(J6="A",2,3),0)*VLOOKUP(G6,Hodnoc!$P$1:$Q$7,2,0)</f>
        <v>31.5</v>
      </c>
    </row>
    <row r="7" spans="1:11" ht="12.75">
      <c r="A7" s="7">
        <v>6</v>
      </c>
      <c r="B7" s="8">
        <v>39173</v>
      </c>
      <c r="C7" s="8" t="s">
        <v>58</v>
      </c>
      <c r="D7" s="8" t="s">
        <v>69</v>
      </c>
      <c r="E7" s="7" t="s">
        <v>59</v>
      </c>
      <c r="F7" s="12">
        <v>6</v>
      </c>
      <c r="G7" s="10" t="s">
        <v>5</v>
      </c>
      <c r="H7" s="10" t="s">
        <v>53</v>
      </c>
      <c r="I7" s="10" t="s">
        <v>9</v>
      </c>
      <c r="J7" s="10" t="str">
        <f t="shared" si="0"/>
        <v>B</v>
      </c>
      <c r="K7" s="11">
        <f ca="1">VLOOKUP(F7,OFFSET(Hodnoc!$A$1:$C$14,0,IF(I7="Hory",0,IF(I7="Ledy",3,IF(I7="Písek",6,IF(I7="Skalky",9,"chyba"))))),IF(J7="A",2,3),0)*VLOOKUP(G7,Hodnoc!$P$1:$Q$7,2,0)</f>
        <v>10.4</v>
      </c>
    </row>
    <row r="8" spans="1:11" ht="12.75">
      <c r="A8" s="7">
        <v>7</v>
      </c>
      <c r="B8" s="8">
        <v>39173</v>
      </c>
      <c r="C8" s="8" t="s">
        <v>58</v>
      </c>
      <c r="D8" s="8" t="s">
        <v>68</v>
      </c>
      <c r="E8" s="7" t="s">
        <v>77</v>
      </c>
      <c r="F8" s="12" t="s">
        <v>156</v>
      </c>
      <c r="G8" s="10" t="s">
        <v>5</v>
      </c>
      <c r="H8" s="10" t="s">
        <v>53</v>
      </c>
      <c r="I8" s="10" t="s">
        <v>9</v>
      </c>
      <c r="J8" s="10" t="str">
        <f t="shared" si="0"/>
        <v>B</v>
      </c>
      <c r="K8" s="11">
        <f ca="1">VLOOKUP(F8,OFFSET(Hodnoc!$A$1:$C$14,0,IF(I8="Hory",0,IF(I8="Ledy",3,IF(I8="Písek",6,IF(I8="Skalky",9,"chyba"))))),IF(J8="A",2,3),0)*VLOOKUP(G8,Hodnoc!$P$1:$Q$7,2,0)</f>
        <v>7.800000000000001</v>
      </c>
    </row>
    <row r="9" spans="1:11" ht="12.75">
      <c r="A9" s="7">
        <v>8</v>
      </c>
      <c r="B9" s="8">
        <v>39173</v>
      </c>
      <c r="C9" s="8" t="s">
        <v>58</v>
      </c>
      <c r="D9" s="8" t="s">
        <v>67</v>
      </c>
      <c r="E9" s="7" t="s">
        <v>60</v>
      </c>
      <c r="F9" s="12">
        <v>6</v>
      </c>
      <c r="G9" s="10" t="s">
        <v>5</v>
      </c>
      <c r="H9" s="10" t="s">
        <v>53</v>
      </c>
      <c r="I9" s="10" t="s">
        <v>9</v>
      </c>
      <c r="J9" s="10" t="str">
        <f t="shared" si="0"/>
        <v>B</v>
      </c>
      <c r="K9" s="11">
        <f ca="1">VLOOKUP(F9,OFFSET(Hodnoc!$A$1:$C$14,0,IF(I9="Hory",0,IF(I9="Ledy",3,IF(I9="Písek",6,IF(I9="Skalky",9,"chyba"))))),IF(J9="A",2,3),0)*VLOOKUP(G9,Hodnoc!$P$1:$Q$7,2,0)</f>
        <v>10.4</v>
      </c>
    </row>
    <row r="10" spans="1:11" ht="12.75">
      <c r="A10" s="7">
        <v>9</v>
      </c>
      <c r="B10" s="8">
        <v>39173</v>
      </c>
      <c r="C10" s="8" t="s">
        <v>58</v>
      </c>
      <c r="D10" s="8" t="s">
        <v>67</v>
      </c>
      <c r="E10" s="7" t="s">
        <v>61</v>
      </c>
      <c r="F10" s="9">
        <v>5</v>
      </c>
      <c r="G10" s="10" t="s">
        <v>39</v>
      </c>
      <c r="H10" s="10" t="s">
        <v>53</v>
      </c>
      <c r="I10" s="10" t="s">
        <v>9</v>
      </c>
      <c r="J10" s="10" t="str">
        <f t="shared" si="0"/>
        <v>A</v>
      </c>
      <c r="K10" s="11">
        <f ca="1">VLOOKUP(F10,OFFSET(Hodnoc!$A$1:$C$14,0,IF(I10="Hory",0,IF(I10="Ledy",3,IF(I10="Písek",6,IF(I10="Skalky",9,"chyba"))))),IF(J10="A",2,3),0)*VLOOKUP(G10,Hodnoc!$P$1:$Q$7,2,0)</f>
        <v>16.5</v>
      </c>
    </row>
    <row r="11" spans="1:11" ht="12.75">
      <c r="A11" s="7">
        <v>10</v>
      </c>
      <c r="B11" s="8">
        <v>39173</v>
      </c>
      <c r="C11" s="8" t="s">
        <v>58</v>
      </c>
      <c r="D11" s="8" t="s">
        <v>66</v>
      </c>
      <c r="E11" s="7" t="s">
        <v>63</v>
      </c>
      <c r="F11" s="12">
        <v>6</v>
      </c>
      <c r="G11" s="10" t="s">
        <v>5</v>
      </c>
      <c r="H11" s="10" t="s">
        <v>53</v>
      </c>
      <c r="I11" s="10" t="s">
        <v>9</v>
      </c>
      <c r="J11" s="10" t="str">
        <f t="shared" si="0"/>
        <v>B</v>
      </c>
      <c r="K11" s="11">
        <f ca="1">VLOOKUP(F11,OFFSET(Hodnoc!$A$1:$C$14,0,IF(I11="Hory",0,IF(I11="Ledy",3,IF(I11="Písek",6,IF(I11="Skalky",9,"chyba"))))),IF(J11="A",2,3),0)*VLOOKUP(G11,Hodnoc!$P$1:$Q$7,2,0)</f>
        <v>10.4</v>
      </c>
    </row>
    <row r="12" spans="1:11" ht="12.75">
      <c r="A12" s="7">
        <v>11</v>
      </c>
      <c r="B12" s="8">
        <v>39173</v>
      </c>
      <c r="C12" s="8" t="s">
        <v>58</v>
      </c>
      <c r="D12" s="8" t="s">
        <v>65</v>
      </c>
      <c r="E12" s="7" t="s">
        <v>64</v>
      </c>
      <c r="F12" s="9" t="s">
        <v>157</v>
      </c>
      <c r="G12" s="10" t="s">
        <v>5</v>
      </c>
      <c r="H12" s="10" t="s">
        <v>53</v>
      </c>
      <c r="I12" s="10" t="s">
        <v>9</v>
      </c>
      <c r="J12" s="10" t="str">
        <f t="shared" si="0"/>
        <v>B</v>
      </c>
      <c r="K12" s="11">
        <f ca="1">VLOOKUP(F12,OFFSET(Hodnoc!$A$1:$C$14,0,IF(I12="Hory",0,IF(I12="Ledy",3,IF(I12="Písek",6,IF(I12="Skalky",9,"chyba"))))),IF(J12="A",2,3),0)*VLOOKUP(G12,Hodnoc!$P$1:$Q$7,2,0)</f>
        <v>9.1</v>
      </c>
    </row>
    <row r="13" spans="1:11" ht="12.75">
      <c r="A13" s="7">
        <v>12</v>
      </c>
      <c r="B13" s="8">
        <v>39173</v>
      </c>
      <c r="C13" s="8" t="s">
        <v>58</v>
      </c>
      <c r="D13" s="8" t="s">
        <v>66</v>
      </c>
      <c r="E13" s="7" t="s">
        <v>70</v>
      </c>
      <c r="F13" s="12" t="s">
        <v>157</v>
      </c>
      <c r="G13" s="10" t="s">
        <v>39</v>
      </c>
      <c r="H13" s="10" t="s">
        <v>53</v>
      </c>
      <c r="I13" s="10" t="s">
        <v>9</v>
      </c>
      <c r="J13" s="10" t="str">
        <f t="shared" si="0"/>
        <v>A</v>
      </c>
      <c r="K13" s="11">
        <f ca="1">VLOOKUP(F13,OFFSET(Hodnoc!$A$1:$C$14,0,IF(I13="Hory",0,IF(I13="Ledy",3,IF(I13="Písek",6,IF(I13="Skalky",9,"chyba"))))),IF(J13="A",2,3),0)*VLOOKUP(G13,Hodnoc!$P$1:$Q$7,2,0)</f>
        <v>24</v>
      </c>
    </row>
    <row r="14" spans="1:11" ht="12.75">
      <c r="A14" s="7">
        <v>13</v>
      </c>
      <c r="B14" s="8">
        <v>39173</v>
      </c>
      <c r="C14" s="8" t="s">
        <v>58</v>
      </c>
      <c r="D14" s="8" t="s">
        <v>66</v>
      </c>
      <c r="E14" s="7" t="s">
        <v>71</v>
      </c>
      <c r="F14" s="12" t="s">
        <v>156</v>
      </c>
      <c r="G14" s="10" t="s">
        <v>5</v>
      </c>
      <c r="H14" s="10" t="s">
        <v>53</v>
      </c>
      <c r="I14" s="10" t="s">
        <v>9</v>
      </c>
      <c r="J14" s="10" t="str">
        <f t="shared" si="0"/>
        <v>B</v>
      </c>
      <c r="K14" s="11">
        <f ca="1">VLOOKUP(F14,OFFSET(Hodnoc!$A$1:$C$14,0,IF(I14="Hory",0,IF(I14="Ledy",3,IF(I14="Písek",6,IF(I14="Skalky",9,"chyba"))))),IF(J14="A",2,3),0)*VLOOKUP(G14,Hodnoc!$P$1:$Q$7,2,0)</f>
        <v>7.800000000000001</v>
      </c>
    </row>
    <row r="15" spans="1:11" ht="12.75">
      <c r="A15" s="7">
        <v>14</v>
      </c>
      <c r="B15" s="8">
        <v>39193</v>
      </c>
      <c r="C15" s="8" t="s">
        <v>58</v>
      </c>
      <c r="D15" s="1" t="s">
        <v>69</v>
      </c>
      <c r="E15" s="1" t="s">
        <v>76</v>
      </c>
      <c r="F15" s="3">
        <v>4</v>
      </c>
      <c r="G15" s="1" t="s">
        <v>39</v>
      </c>
      <c r="H15" s="1" t="s">
        <v>244</v>
      </c>
      <c r="I15" s="1" t="s">
        <v>9</v>
      </c>
      <c r="J15" s="10" t="str">
        <f t="shared" si="0"/>
        <v>A</v>
      </c>
      <c r="K15" s="11">
        <f ca="1">VLOOKUP(F15,OFFSET(Hodnoc!$A$1:$C$14,0,IF(I15="Hory",0,IF(I15="Ledy",3,IF(I15="Písek",6,IF(I15="Skalky",9,"chyba"))))),IF(J15="A",2,3),0)*VLOOKUP(G15,Hodnoc!$P$1:$Q$7,2,0)</f>
        <v>9</v>
      </c>
    </row>
    <row r="16" spans="1:11" ht="12.75">
      <c r="A16" s="7">
        <v>15</v>
      </c>
      <c r="B16" s="8">
        <v>39193</v>
      </c>
      <c r="C16" s="8" t="s">
        <v>58</v>
      </c>
      <c r="D16" s="1" t="s">
        <v>245</v>
      </c>
      <c r="E16" s="1" t="s">
        <v>246</v>
      </c>
      <c r="F16" s="3">
        <v>4</v>
      </c>
      <c r="G16" s="1" t="s">
        <v>5</v>
      </c>
      <c r="H16" s="1" t="s">
        <v>244</v>
      </c>
      <c r="I16" s="1" t="s">
        <v>9</v>
      </c>
      <c r="J16" s="10" t="str">
        <f t="shared" si="0"/>
        <v>B</v>
      </c>
      <c r="K16" s="11">
        <f ca="1">VLOOKUP(F16,OFFSET(Hodnoc!$A$1:$C$14,0,IF(I16="Hory",0,IF(I16="Ledy",3,IF(I16="Písek",6,IF(I16="Skalky",9,"chyba"))))),IF(J16="A",2,3),0)*VLOOKUP(G16,Hodnoc!$P$1:$Q$7,2,0)</f>
        <v>3.9000000000000004</v>
      </c>
    </row>
    <row r="17" spans="1:11" ht="12.75">
      <c r="A17" s="7">
        <v>16</v>
      </c>
      <c r="B17" s="8">
        <v>39193</v>
      </c>
      <c r="C17" s="8" t="s">
        <v>58</v>
      </c>
      <c r="D17" s="1" t="s">
        <v>68</v>
      </c>
      <c r="E17" s="1" t="s">
        <v>247</v>
      </c>
      <c r="F17" s="3">
        <v>3</v>
      </c>
      <c r="G17" s="1" t="s">
        <v>39</v>
      </c>
      <c r="H17" s="1" t="s">
        <v>244</v>
      </c>
      <c r="I17" s="1" t="s">
        <v>9</v>
      </c>
      <c r="J17" s="10" t="str">
        <f t="shared" si="0"/>
        <v>A</v>
      </c>
      <c r="K17" s="11">
        <f ca="1">VLOOKUP(F17,OFFSET(Hodnoc!$A$1:$C$14,0,IF(I17="Hory",0,IF(I17="Ledy",3,IF(I17="Písek",6,IF(I17="Skalky",9,"chyba"))))),IF(J17="A",2,3),0)*VLOOKUP(G17,Hodnoc!$P$1:$Q$7,2,0)</f>
        <v>4.5</v>
      </c>
    </row>
    <row r="18" spans="1:11" ht="12.75">
      <c r="A18" s="7">
        <v>17</v>
      </c>
      <c r="B18" s="8">
        <v>39193</v>
      </c>
      <c r="C18" s="8" t="s">
        <v>58</v>
      </c>
      <c r="D18" s="1" t="s">
        <v>68</v>
      </c>
      <c r="E18" s="1" t="s">
        <v>178</v>
      </c>
      <c r="F18" s="3">
        <v>4</v>
      </c>
      <c r="G18" s="1" t="s">
        <v>39</v>
      </c>
      <c r="H18" s="1" t="s">
        <v>244</v>
      </c>
      <c r="I18" s="1" t="s">
        <v>9</v>
      </c>
      <c r="J18" s="10" t="str">
        <f t="shared" si="0"/>
        <v>A</v>
      </c>
      <c r="K18" s="11">
        <f ca="1">VLOOKUP(F18,OFFSET(Hodnoc!$A$1:$C$14,0,IF(I18="Hory",0,IF(I18="Ledy",3,IF(I18="Písek",6,IF(I18="Skalky",9,"chyba"))))),IF(J18="A",2,3),0)*VLOOKUP(G18,Hodnoc!$P$1:$Q$7,2,0)</f>
        <v>9</v>
      </c>
    </row>
    <row r="19" spans="1:11" ht="12.75">
      <c r="A19" s="7">
        <v>18</v>
      </c>
      <c r="B19" s="8">
        <v>39193</v>
      </c>
      <c r="C19" s="8" t="s">
        <v>58</v>
      </c>
      <c r="D19" s="1" t="s">
        <v>68</v>
      </c>
      <c r="E19" s="1" t="s">
        <v>176</v>
      </c>
      <c r="F19" s="3">
        <v>4</v>
      </c>
      <c r="G19" s="1" t="s">
        <v>39</v>
      </c>
      <c r="H19" s="1" t="s">
        <v>244</v>
      </c>
      <c r="I19" s="1" t="s">
        <v>9</v>
      </c>
      <c r="J19" s="10" t="str">
        <f t="shared" si="0"/>
        <v>A</v>
      </c>
      <c r="K19" s="11">
        <f ca="1">VLOOKUP(F19,OFFSET(Hodnoc!$A$1:$C$14,0,IF(I19="Hory",0,IF(I19="Ledy",3,IF(I19="Písek",6,IF(I19="Skalky",9,"chyba"))))),IF(J19="A",2,3),0)*VLOOKUP(G19,Hodnoc!$P$1:$Q$7,2,0)</f>
        <v>9</v>
      </c>
    </row>
    <row r="20" spans="1:11" ht="12.75">
      <c r="A20" s="7">
        <v>19</v>
      </c>
      <c r="B20" s="8">
        <v>39193</v>
      </c>
      <c r="C20" s="8" t="s">
        <v>58</v>
      </c>
      <c r="D20" s="1" t="s">
        <v>68</v>
      </c>
      <c r="E20" s="1" t="s">
        <v>77</v>
      </c>
      <c r="F20" s="3" t="s">
        <v>156</v>
      </c>
      <c r="G20" s="1" t="s">
        <v>5</v>
      </c>
      <c r="H20" s="1" t="s">
        <v>244</v>
      </c>
      <c r="I20" s="1" t="s">
        <v>9</v>
      </c>
      <c r="J20" s="10" t="str">
        <f t="shared" si="0"/>
        <v>B</v>
      </c>
      <c r="K20" s="11">
        <f ca="1">VLOOKUP(F20,OFFSET(Hodnoc!$A$1:$C$14,0,IF(I20="Hory",0,IF(I20="Ledy",3,IF(I20="Písek",6,IF(I20="Skalky",9,"chyba"))))),IF(J20="A",2,3),0)*VLOOKUP(G20,Hodnoc!$P$1:$Q$7,2,0)</f>
        <v>7.800000000000001</v>
      </c>
    </row>
    <row r="21" spans="1:11" ht="12.75">
      <c r="A21" s="7">
        <v>20</v>
      </c>
      <c r="B21" s="8">
        <v>39193</v>
      </c>
      <c r="C21" s="8" t="s">
        <v>58</v>
      </c>
      <c r="D21" s="1" t="s">
        <v>68</v>
      </c>
      <c r="E21" s="1" t="s">
        <v>59</v>
      </c>
      <c r="F21" s="29" t="s">
        <v>156</v>
      </c>
      <c r="G21" s="1" t="s">
        <v>5</v>
      </c>
      <c r="H21" s="1" t="s">
        <v>244</v>
      </c>
      <c r="I21" s="1" t="s">
        <v>9</v>
      </c>
      <c r="J21" s="10" t="str">
        <f t="shared" si="0"/>
        <v>B</v>
      </c>
      <c r="K21" s="11">
        <f ca="1">VLOOKUP(F21,OFFSET(Hodnoc!$A$1:$C$14,0,IF(I21="Hory",0,IF(I21="Ledy",3,IF(I21="Písek",6,IF(I21="Skalky",9,"chyba"))))),IF(J21="A",2,3),0)*VLOOKUP(G21,Hodnoc!$P$1:$Q$7,2,0)</f>
        <v>7.800000000000001</v>
      </c>
    </row>
    <row r="22" spans="1:11" ht="12.75">
      <c r="A22" s="7">
        <v>21</v>
      </c>
      <c r="B22" s="8">
        <v>39193</v>
      </c>
      <c r="C22" s="8" t="s">
        <v>58</v>
      </c>
      <c r="D22" s="1" t="s">
        <v>69</v>
      </c>
      <c r="E22" s="1" t="s">
        <v>248</v>
      </c>
      <c r="F22" s="3">
        <v>3</v>
      </c>
      <c r="G22" s="1" t="s">
        <v>39</v>
      </c>
      <c r="H22" s="1" t="s">
        <v>244</v>
      </c>
      <c r="I22" s="1" t="s">
        <v>9</v>
      </c>
      <c r="J22" s="10" t="str">
        <f t="shared" si="0"/>
        <v>A</v>
      </c>
      <c r="K22" s="11">
        <f ca="1">VLOOKUP(F22,OFFSET(Hodnoc!$A$1:$C$14,0,IF(I22="Hory",0,IF(I22="Ledy",3,IF(I22="Písek",6,IF(I22="Skalky",9,"chyba"))))),IF(J22="A",2,3),0)*VLOOKUP(G22,Hodnoc!$P$1:$Q$7,2,0)</f>
        <v>4.5</v>
      </c>
    </row>
    <row r="23" spans="1:11" ht="12.75">
      <c r="A23" s="7">
        <v>22</v>
      </c>
      <c r="B23" s="8">
        <v>39193</v>
      </c>
      <c r="C23" s="8" t="s">
        <v>58</v>
      </c>
      <c r="D23" s="1" t="s">
        <v>249</v>
      </c>
      <c r="E23" s="7" t="s">
        <v>204</v>
      </c>
      <c r="F23" s="12">
        <v>6</v>
      </c>
      <c r="G23" s="1" t="s">
        <v>5</v>
      </c>
      <c r="H23" s="1" t="s">
        <v>244</v>
      </c>
      <c r="I23" s="1" t="s">
        <v>9</v>
      </c>
      <c r="J23" s="10" t="str">
        <f t="shared" si="0"/>
        <v>B</v>
      </c>
      <c r="K23" s="11">
        <f ca="1">VLOOKUP(F23,OFFSET(Hodnoc!$A$1:$C$14,0,IF(I23="Hory",0,IF(I23="Ledy",3,IF(I23="Písek",6,IF(I23="Skalky",9,"chyba"))))),IF(J23="A",2,3),0)*VLOOKUP(G23,Hodnoc!$P$1:$Q$7,2,0)</f>
        <v>10.4</v>
      </c>
    </row>
    <row r="24" spans="1:11" ht="12.75">
      <c r="A24" s="7">
        <v>23</v>
      </c>
      <c r="B24" s="8">
        <v>39193</v>
      </c>
      <c r="C24" s="8" t="s">
        <v>58</v>
      </c>
      <c r="D24" s="1" t="s">
        <v>250</v>
      </c>
      <c r="E24" s="7" t="s">
        <v>203</v>
      </c>
      <c r="F24" s="12" t="s">
        <v>124</v>
      </c>
      <c r="G24" s="1" t="s">
        <v>39</v>
      </c>
      <c r="H24" s="1" t="s">
        <v>244</v>
      </c>
      <c r="I24" s="1" t="s">
        <v>9</v>
      </c>
      <c r="J24" s="10" t="str">
        <f t="shared" si="0"/>
        <v>A</v>
      </c>
      <c r="K24" s="11">
        <f ca="1">VLOOKUP(F24,OFFSET(Hodnoc!$A$1:$C$14,0,IF(I24="Hory",0,IF(I24="Ledy",3,IF(I24="Písek",6,IF(I24="Skalky",9,"chyba"))))),IF(J24="A",2,3),0)*VLOOKUP(G24,Hodnoc!$P$1:$Q$7,2,0)</f>
        <v>12</v>
      </c>
    </row>
    <row r="25" spans="1:11" ht="12.75">
      <c r="A25" s="7">
        <v>24</v>
      </c>
      <c r="B25" s="8">
        <v>39193</v>
      </c>
      <c r="C25" s="8" t="s">
        <v>58</v>
      </c>
      <c r="D25" s="1" t="s">
        <v>251</v>
      </c>
      <c r="E25" s="7" t="s">
        <v>217</v>
      </c>
      <c r="F25" s="12" t="s">
        <v>153</v>
      </c>
      <c r="G25" s="1" t="s">
        <v>39</v>
      </c>
      <c r="H25" s="1" t="s">
        <v>244</v>
      </c>
      <c r="I25" s="1" t="s">
        <v>9</v>
      </c>
      <c r="J25" s="10" t="str">
        <f t="shared" si="0"/>
        <v>A</v>
      </c>
      <c r="K25" s="11">
        <f ca="1">VLOOKUP(F25,OFFSET(Hodnoc!$A$1:$C$14,0,IF(I25="Hory",0,IF(I25="Ledy",3,IF(I25="Písek",6,IF(I25="Skalky",9,"chyba"))))),IF(J25="A",2,3),0)*VLOOKUP(G25,Hodnoc!$P$1:$Q$7,2,0)</f>
        <v>6</v>
      </c>
    </row>
    <row r="26" spans="1:11" ht="12.75">
      <c r="A26" s="7">
        <v>25</v>
      </c>
      <c r="B26" s="8">
        <v>39193</v>
      </c>
      <c r="C26" s="8" t="s">
        <v>58</v>
      </c>
      <c r="D26" s="1" t="s">
        <v>252</v>
      </c>
      <c r="E26" s="7" t="s">
        <v>200</v>
      </c>
      <c r="F26" s="12">
        <v>3</v>
      </c>
      <c r="G26" s="1" t="s">
        <v>39</v>
      </c>
      <c r="H26" s="1" t="s">
        <v>244</v>
      </c>
      <c r="I26" s="1" t="s">
        <v>9</v>
      </c>
      <c r="J26" s="10" t="str">
        <f t="shared" si="0"/>
        <v>A</v>
      </c>
      <c r="K26" s="11">
        <f ca="1">VLOOKUP(F26,OFFSET(Hodnoc!$A$1:$C$14,0,IF(I26="Hory",0,IF(I26="Ledy",3,IF(I26="Písek",6,IF(I26="Skalky",9,"chyba"))))),IF(J26="A",2,3),0)*VLOOKUP(G26,Hodnoc!$P$1:$Q$7,2,0)</f>
        <v>4.5</v>
      </c>
    </row>
    <row r="27" spans="1:11" ht="12.75">
      <c r="A27" s="7">
        <v>26</v>
      </c>
      <c r="B27" s="8">
        <v>39193</v>
      </c>
      <c r="C27" s="8" t="s">
        <v>58</v>
      </c>
      <c r="D27" s="1" t="s">
        <v>252</v>
      </c>
      <c r="E27" s="7" t="s">
        <v>199</v>
      </c>
      <c r="F27" s="12">
        <v>6</v>
      </c>
      <c r="G27" s="1" t="s">
        <v>5</v>
      </c>
      <c r="H27" s="1" t="s">
        <v>244</v>
      </c>
      <c r="I27" s="1" t="s">
        <v>9</v>
      </c>
      <c r="J27" s="10" t="str">
        <f t="shared" si="0"/>
        <v>B</v>
      </c>
      <c r="K27" s="11">
        <f ca="1">VLOOKUP(F27,OFFSET(Hodnoc!$A$1:$C$14,0,IF(I27="Hory",0,IF(I27="Ledy",3,IF(I27="Písek",6,IF(I27="Skalky",9,"chyba"))))),IF(J27="A",2,3),0)*VLOOKUP(G27,Hodnoc!$P$1:$Q$7,2,0)</f>
        <v>10.4</v>
      </c>
    </row>
    <row r="28" spans="1:11" ht="12.75">
      <c r="A28" s="7">
        <v>27</v>
      </c>
      <c r="B28" s="8">
        <v>39193</v>
      </c>
      <c r="C28" s="8" t="s">
        <v>58</v>
      </c>
      <c r="D28" s="1" t="s">
        <v>253</v>
      </c>
      <c r="E28" s="7" t="s">
        <v>196</v>
      </c>
      <c r="F28" s="12">
        <v>4</v>
      </c>
      <c r="G28" s="1" t="s">
        <v>39</v>
      </c>
      <c r="H28" s="1" t="s">
        <v>244</v>
      </c>
      <c r="I28" s="1" t="s">
        <v>9</v>
      </c>
      <c r="J28" s="10" t="str">
        <f t="shared" si="0"/>
        <v>A</v>
      </c>
      <c r="K28" s="11">
        <f ca="1">VLOOKUP(F28,OFFSET(Hodnoc!$A$1:$C$14,0,IF(I28="Hory",0,IF(I28="Ledy",3,IF(I28="Písek",6,IF(I28="Skalky",9,"chyba"))))),IF(J28="A",2,3),0)*VLOOKUP(G28,Hodnoc!$P$1:$Q$7,2,0)</f>
        <v>9</v>
      </c>
    </row>
    <row r="29" spans="1:11" ht="12.75">
      <c r="A29" s="7">
        <v>28</v>
      </c>
      <c r="B29" s="8">
        <v>39193</v>
      </c>
      <c r="C29" s="8" t="s">
        <v>58</v>
      </c>
      <c r="D29" s="1" t="s">
        <v>253</v>
      </c>
      <c r="E29" s="7" t="s">
        <v>197</v>
      </c>
      <c r="F29" s="12" t="s">
        <v>153</v>
      </c>
      <c r="G29" s="1" t="s">
        <v>5</v>
      </c>
      <c r="H29" s="1" t="s">
        <v>244</v>
      </c>
      <c r="I29" s="1" t="s">
        <v>9</v>
      </c>
      <c r="J29" s="10" t="str">
        <f t="shared" si="0"/>
        <v>B</v>
      </c>
      <c r="K29" s="11">
        <f ca="1">VLOOKUP(F29,OFFSET(Hodnoc!$A$1:$C$14,0,IF(I29="Hory",0,IF(I29="Ledy",3,IF(I29="Písek",6,IF(I29="Skalky",9,"chyba"))))),IF(J29="A",2,3),0)*VLOOKUP(G29,Hodnoc!$P$1:$Q$7,2,0)</f>
        <v>2.6</v>
      </c>
    </row>
    <row r="30" spans="1:11" ht="12.75">
      <c r="A30" s="7">
        <v>29</v>
      </c>
      <c r="B30" s="8">
        <v>39193</v>
      </c>
      <c r="C30" s="8" t="s">
        <v>58</v>
      </c>
      <c r="D30" s="1" t="s">
        <v>253</v>
      </c>
      <c r="E30" s="7" t="s">
        <v>198</v>
      </c>
      <c r="F30" s="12" t="s">
        <v>156</v>
      </c>
      <c r="G30" s="1" t="s">
        <v>5</v>
      </c>
      <c r="H30" s="1" t="s">
        <v>244</v>
      </c>
      <c r="I30" s="1" t="s">
        <v>9</v>
      </c>
      <c r="J30" s="10" t="str">
        <f t="shared" si="0"/>
        <v>B</v>
      </c>
      <c r="K30" s="11">
        <f ca="1">VLOOKUP(F30,OFFSET(Hodnoc!$A$1:$C$14,0,IF(I30="Hory",0,IF(I30="Ledy",3,IF(I30="Písek",6,IF(I30="Skalky",9,"chyba"))))),IF(J30="A",2,3),0)*VLOOKUP(G30,Hodnoc!$P$1:$Q$7,2,0)</f>
        <v>7.800000000000001</v>
      </c>
    </row>
    <row r="31" spans="1:11" ht="12.75">
      <c r="A31" s="7">
        <v>30</v>
      </c>
      <c r="B31" s="8">
        <v>39193</v>
      </c>
      <c r="C31" s="8" t="s">
        <v>58</v>
      </c>
      <c r="D31" s="1" t="s">
        <v>253</v>
      </c>
      <c r="E31" s="7" t="s">
        <v>195</v>
      </c>
      <c r="F31" s="12">
        <v>5</v>
      </c>
      <c r="G31" s="1" t="s">
        <v>5</v>
      </c>
      <c r="H31" s="1" t="s">
        <v>244</v>
      </c>
      <c r="I31" s="1" t="s">
        <v>9</v>
      </c>
      <c r="J31" s="10" t="str">
        <f t="shared" si="0"/>
        <v>B</v>
      </c>
      <c r="K31" s="11">
        <f ca="1">VLOOKUP(F31,OFFSET(Hodnoc!$A$1:$C$14,0,IF(I31="Hory",0,IF(I31="Ledy",3,IF(I31="Písek",6,IF(I31="Skalky",9,"chyba"))))),IF(J31="A",2,3),0)*VLOOKUP(G31,Hodnoc!$P$1:$Q$7,2,0)</f>
        <v>6.5</v>
      </c>
    </row>
    <row r="32" spans="1:11" ht="12.75">
      <c r="A32" s="7">
        <v>31</v>
      </c>
      <c r="B32" s="8">
        <v>39193</v>
      </c>
      <c r="C32" s="8" t="s">
        <v>58</v>
      </c>
      <c r="D32" s="1" t="s">
        <v>253</v>
      </c>
      <c r="E32" s="7" t="s">
        <v>194</v>
      </c>
      <c r="F32" s="12">
        <v>3</v>
      </c>
      <c r="G32" s="1" t="s">
        <v>39</v>
      </c>
      <c r="H32" s="1" t="s">
        <v>244</v>
      </c>
      <c r="I32" s="1" t="s">
        <v>9</v>
      </c>
      <c r="J32" s="10" t="str">
        <f t="shared" si="0"/>
        <v>A</v>
      </c>
      <c r="K32" s="11">
        <f ca="1">VLOOKUP(F32,OFFSET(Hodnoc!$A$1:$C$14,0,IF(I32="Hory",0,IF(I32="Ledy",3,IF(I32="Písek",6,IF(I32="Skalky",9,"chyba"))))),IF(J32="A",2,3),0)*VLOOKUP(G32,Hodnoc!$P$1:$Q$7,2,0)</f>
        <v>4.5</v>
      </c>
    </row>
    <row r="33" spans="1:11" ht="12.75">
      <c r="A33" s="7">
        <v>32</v>
      </c>
      <c r="B33" s="8">
        <v>39193</v>
      </c>
      <c r="C33" s="8" t="s">
        <v>58</v>
      </c>
      <c r="D33" s="1" t="s">
        <v>253</v>
      </c>
      <c r="E33" s="7" t="s">
        <v>191</v>
      </c>
      <c r="F33" s="12">
        <v>3</v>
      </c>
      <c r="G33" s="1" t="s">
        <v>39</v>
      </c>
      <c r="H33" s="1" t="s">
        <v>244</v>
      </c>
      <c r="I33" s="1" t="s">
        <v>9</v>
      </c>
      <c r="J33" s="10" t="str">
        <f t="shared" si="0"/>
        <v>A</v>
      </c>
      <c r="K33" s="11">
        <f ca="1">VLOOKUP(F33,OFFSET(Hodnoc!$A$1:$C$14,0,IF(I33="Hory",0,IF(I33="Ledy",3,IF(I33="Písek",6,IF(I33="Skalky",9,"chyba"))))),IF(J33="A",2,3),0)*VLOOKUP(G33,Hodnoc!$P$1:$Q$7,2,0)</f>
        <v>4.5</v>
      </c>
    </row>
    <row r="34" spans="1:11" ht="12.75">
      <c r="A34" s="7">
        <v>33</v>
      </c>
      <c r="B34" s="8">
        <v>39193</v>
      </c>
      <c r="C34" s="8" t="s">
        <v>58</v>
      </c>
      <c r="D34" s="1" t="s">
        <v>253</v>
      </c>
      <c r="E34" s="7" t="s">
        <v>192</v>
      </c>
      <c r="F34" s="12" t="s">
        <v>154</v>
      </c>
      <c r="G34" s="1" t="s">
        <v>39</v>
      </c>
      <c r="H34" s="1" t="s">
        <v>244</v>
      </c>
      <c r="I34" s="1" t="s">
        <v>9</v>
      </c>
      <c r="J34" s="10" t="str">
        <f aca="true" t="shared" si="1" ref="J34:J52">IF(OR(G34="TR",G34="TRO"),"B","A")</f>
        <v>A</v>
      </c>
      <c r="K34" s="11">
        <f ca="1">VLOOKUP(F34,OFFSET(Hodnoc!$A$1:$C$14,0,IF(I34="Hory",0,IF(I34="Ledy",3,IF(I34="Písek",6,IF(I34="Skalky",9,"chyba"))))),IF(J34="A",2,3),0)*VLOOKUP(G34,Hodnoc!$P$1:$Q$7,2,0)</f>
        <v>7.5</v>
      </c>
    </row>
    <row r="35" spans="1:11" ht="12.75">
      <c r="A35" s="7">
        <v>34</v>
      </c>
      <c r="B35" s="8">
        <v>39193</v>
      </c>
      <c r="C35" s="8" t="s">
        <v>58</v>
      </c>
      <c r="D35" s="1" t="s">
        <v>253</v>
      </c>
      <c r="E35" s="7" t="s">
        <v>193</v>
      </c>
      <c r="F35" s="12" t="s">
        <v>157</v>
      </c>
      <c r="G35" s="1" t="s">
        <v>5</v>
      </c>
      <c r="H35" s="1" t="s">
        <v>244</v>
      </c>
      <c r="I35" s="1" t="s">
        <v>9</v>
      </c>
      <c r="J35" s="10" t="str">
        <f t="shared" si="1"/>
        <v>B</v>
      </c>
      <c r="K35" s="11">
        <f ca="1">VLOOKUP(F35,OFFSET(Hodnoc!$A$1:$C$14,0,IF(I35="Hory",0,IF(I35="Ledy",3,IF(I35="Písek",6,IF(I35="Skalky",9,"chyba"))))),IF(J35="A",2,3),0)*VLOOKUP(G35,Hodnoc!$P$1:$Q$7,2,0)</f>
        <v>9.1</v>
      </c>
    </row>
    <row r="36" spans="1:11" ht="12.75">
      <c r="A36" s="7">
        <v>35</v>
      </c>
      <c r="B36" s="8">
        <v>39193</v>
      </c>
      <c r="C36" s="8" t="s">
        <v>58</v>
      </c>
      <c r="D36" s="1" t="s">
        <v>254</v>
      </c>
      <c r="E36" s="7" t="s">
        <v>179</v>
      </c>
      <c r="F36" s="12">
        <v>3</v>
      </c>
      <c r="G36" s="1" t="s">
        <v>39</v>
      </c>
      <c r="H36" s="1" t="s">
        <v>244</v>
      </c>
      <c r="I36" s="1" t="s">
        <v>9</v>
      </c>
      <c r="J36" s="10" t="str">
        <f t="shared" si="1"/>
        <v>A</v>
      </c>
      <c r="K36" s="11">
        <f ca="1">VLOOKUP(F36,OFFSET(Hodnoc!$A$1:$C$14,0,IF(I36="Hory",0,IF(I36="Ledy",3,IF(I36="Písek",6,IF(I36="Skalky",9,"chyba"))))),IF(J36="A",2,3),0)*VLOOKUP(G36,Hodnoc!$P$1:$Q$7,2,0)</f>
        <v>4.5</v>
      </c>
    </row>
    <row r="37" spans="1:11" ht="12.75">
      <c r="A37" s="7">
        <v>36</v>
      </c>
      <c r="B37" s="8">
        <v>39193</v>
      </c>
      <c r="C37" s="8" t="s">
        <v>58</v>
      </c>
      <c r="D37" s="1" t="s">
        <v>254</v>
      </c>
      <c r="E37" s="7" t="s">
        <v>78</v>
      </c>
      <c r="F37" s="12" t="s">
        <v>124</v>
      </c>
      <c r="G37" s="1" t="s">
        <v>39</v>
      </c>
      <c r="H37" s="1" t="s">
        <v>244</v>
      </c>
      <c r="I37" s="1" t="s">
        <v>9</v>
      </c>
      <c r="J37" s="10" t="str">
        <f t="shared" si="1"/>
        <v>A</v>
      </c>
      <c r="K37" s="11">
        <f ca="1">VLOOKUP(F37,OFFSET(Hodnoc!$A$1:$C$14,0,IF(I37="Hory",0,IF(I37="Ledy",3,IF(I37="Písek",6,IF(I37="Skalky",9,"chyba"))))),IF(J37="A",2,3),0)*VLOOKUP(G37,Hodnoc!$P$1:$Q$7,2,0)</f>
        <v>12</v>
      </c>
    </row>
    <row r="38" spans="1:11" ht="12.75">
      <c r="A38" s="7">
        <v>37</v>
      </c>
      <c r="B38" s="8">
        <v>39193</v>
      </c>
      <c r="C38" s="8" t="s">
        <v>58</v>
      </c>
      <c r="D38" s="1" t="s">
        <v>254</v>
      </c>
      <c r="E38" s="7" t="s">
        <v>80</v>
      </c>
      <c r="F38" s="12" t="s">
        <v>154</v>
      </c>
      <c r="G38" s="1" t="s">
        <v>39</v>
      </c>
      <c r="H38" s="1" t="s">
        <v>244</v>
      </c>
      <c r="I38" s="1" t="s">
        <v>9</v>
      </c>
      <c r="J38" s="10" t="str">
        <f t="shared" si="1"/>
        <v>A</v>
      </c>
      <c r="K38" s="11">
        <f ca="1">VLOOKUP(F38,OFFSET(Hodnoc!$A$1:$C$14,0,IF(I38="Hory",0,IF(I38="Ledy",3,IF(I38="Písek",6,IF(I38="Skalky",9,"chyba"))))),IF(J38="A",2,3),0)*VLOOKUP(G38,Hodnoc!$P$1:$Q$7,2,0)</f>
        <v>7.5</v>
      </c>
    </row>
    <row r="39" spans="1:11" ht="12.75">
      <c r="A39" s="7">
        <v>38</v>
      </c>
      <c r="B39" s="8">
        <v>39193</v>
      </c>
      <c r="C39" s="8" t="s">
        <v>58</v>
      </c>
      <c r="D39" s="1" t="s">
        <v>254</v>
      </c>
      <c r="E39" s="7" t="s">
        <v>190</v>
      </c>
      <c r="F39" s="12">
        <v>4</v>
      </c>
      <c r="G39" s="1" t="s">
        <v>5</v>
      </c>
      <c r="H39" s="1" t="s">
        <v>244</v>
      </c>
      <c r="I39" s="1" t="s">
        <v>9</v>
      </c>
      <c r="J39" s="10" t="str">
        <f t="shared" si="1"/>
        <v>B</v>
      </c>
      <c r="K39" s="11">
        <f ca="1">VLOOKUP(F39,OFFSET(Hodnoc!$A$1:$C$14,0,IF(I39="Hory",0,IF(I39="Ledy",3,IF(I39="Písek",6,IF(I39="Skalky",9,"chyba"))))),IF(J39="A",2,3),0)*VLOOKUP(G39,Hodnoc!$P$1:$Q$7,2,0)</f>
        <v>3.9000000000000004</v>
      </c>
    </row>
    <row r="40" spans="1:11" ht="12.75">
      <c r="A40" s="7">
        <v>39</v>
      </c>
      <c r="B40" s="8">
        <v>39193</v>
      </c>
      <c r="C40" s="8" t="s">
        <v>58</v>
      </c>
      <c r="D40" s="1" t="s">
        <v>255</v>
      </c>
      <c r="E40" s="7" t="s">
        <v>72</v>
      </c>
      <c r="F40" s="12" t="s">
        <v>156</v>
      </c>
      <c r="G40" s="1" t="s">
        <v>5</v>
      </c>
      <c r="H40" s="1" t="s">
        <v>244</v>
      </c>
      <c r="I40" s="1" t="s">
        <v>9</v>
      </c>
      <c r="J40" s="10" t="str">
        <f t="shared" si="1"/>
        <v>B</v>
      </c>
      <c r="K40" s="11">
        <f ca="1">VLOOKUP(F40,OFFSET(Hodnoc!$A$1:$C$14,0,IF(I40="Hory",0,IF(I40="Ledy",3,IF(I40="Písek",6,IF(I40="Skalky",9,"chyba"))))),IF(J40="A",2,3),0)*VLOOKUP(G40,Hodnoc!$P$1:$Q$7,2,0)</f>
        <v>7.800000000000001</v>
      </c>
    </row>
    <row r="41" spans="1:11" ht="12.75">
      <c r="A41" s="7">
        <v>40</v>
      </c>
      <c r="B41" s="8">
        <v>39193</v>
      </c>
      <c r="C41" s="8" t="s">
        <v>58</v>
      </c>
      <c r="D41" s="1" t="s">
        <v>255</v>
      </c>
      <c r="E41" s="7" t="s">
        <v>187</v>
      </c>
      <c r="F41" s="12" t="s">
        <v>159</v>
      </c>
      <c r="G41" s="1" t="s">
        <v>5</v>
      </c>
      <c r="H41" s="1" t="s">
        <v>244</v>
      </c>
      <c r="I41" s="1" t="s">
        <v>9</v>
      </c>
      <c r="J41" s="10" t="str">
        <f t="shared" si="1"/>
        <v>B</v>
      </c>
      <c r="K41" s="11">
        <f ca="1">VLOOKUP(F41,OFFSET(Hodnoc!$A$1:$C$14,0,IF(I41="Hory",0,IF(I41="Ledy",3,IF(I41="Písek",6,IF(I41="Skalky",9,"chyba"))))),IF(J41="A",2,3),0)*VLOOKUP(G41,Hodnoc!$P$1:$Q$7,2,0)</f>
        <v>15.600000000000001</v>
      </c>
    </row>
    <row r="42" spans="1:11" ht="12.75">
      <c r="A42" s="7">
        <v>41</v>
      </c>
      <c r="B42" s="8">
        <v>39193</v>
      </c>
      <c r="C42" s="8" t="s">
        <v>58</v>
      </c>
      <c r="D42" s="1" t="s">
        <v>255</v>
      </c>
      <c r="E42" s="7" t="s">
        <v>63</v>
      </c>
      <c r="F42" s="12">
        <v>6</v>
      </c>
      <c r="G42" s="1" t="s">
        <v>5</v>
      </c>
      <c r="H42" s="1" t="s">
        <v>244</v>
      </c>
      <c r="I42" s="1" t="s">
        <v>9</v>
      </c>
      <c r="J42" s="10" t="str">
        <f t="shared" si="1"/>
        <v>B</v>
      </c>
      <c r="K42" s="11">
        <f ca="1">VLOOKUP(F42,OFFSET(Hodnoc!$A$1:$C$14,0,IF(I42="Hory",0,IF(I42="Ledy",3,IF(I42="Písek",6,IF(I42="Skalky",9,"chyba"))))),IF(J42="A",2,3),0)*VLOOKUP(G42,Hodnoc!$P$1:$Q$7,2,0)</f>
        <v>10.4</v>
      </c>
    </row>
    <row r="43" spans="1:11" ht="12.75">
      <c r="A43" s="7">
        <v>42</v>
      </c>
      <c r="B43" s="8">
        <v>39193</v>
      </c>
      <c r="C43" s="8" t="s">
        <v>58</v>
      </c>
      <c r="D43" s="1" t="s">
        <v>255</v>
      </c>
      <c r="E43" s="7" t="s">
        <v>179</v>
      </c>
      <c r="F43" s="12" t="s">
        <v>157</v>
      </c>
      <c r="G43" s="1" t="s">
        <v>5</v>
      </c>
      <c r="H43" s="1" t="s">
        <v>244</v>
      </c>
      <c r="I43" s="1" t="s">
        <v>9</v>
      </c>
      <c r="J43" s="10" t="str">
        <f t="shared" si="1"/>
        <v>B</v>
      </c>
      <c r="K43" s="11">
        <f ca="1">VLOOKUP(F43,OFFSET(Hodnoc!$A$1:$C$14,0,IF(I43="Hory",0,IF(I43="Ledy",3,IF(I43="Písek",6,IF(I43="Skalky",9,"chyba"))))),IF(J43="A",2,3),0)*VLOOKUP(G43,Hodnoc!$P$1:$Q$7,2,0)</f>
        <v>9.1</v>
      </c>
    </row>
    <row r="44" spans="1:11" ht="12.75">
      <c r="A44" s="7">
        <v>43</v>
      </c>
      <c r="B44" s="8">
        <v>39193</v>
      </c>
      <c r="C44" s="8" t="s">
        <v>58</v>
      </c>
      <c r="D44" s="1" t="s">
        <v>255</v>
      </c>
      <c r="E44" s="7" t="s">
        <v>189</v>
      </c>
      <c r="F44" s="12" t="s">
        <v>156</v>
      </c>
      <c r="G44" s="1" t="s">
        <v>39</v>
      </c>
      <c r="H44" s="1" t="s">
        <v>244</v>
      </c>
      <c r="I44" s="1" t="s">
        <v>9</v>
      </c>
      <c r="J44" s="10" t="str">
        <f t="shared" si="1"/>
        <v>A</v>
      </c>
      <c r="K44" s="11">
        <f ca="1">VLOOKUP(F44,OFFSET(Hodnoc!$A$1:$C$14,0,IF(I44="Hory",0,IF(I44="Ledy",3,IF(I44="Písek",6,IF(I44="Skalky",9,"chyba"))))),IF(J44="A",2,3),0)*VLOOKUP(G44,Hodnoc!$P$1:$Q$7,2,0)</f>
        <v>19.5</v>
      </c>
    </row>
    <row r="45" spans="1:11" ht="12.75">
      <c r="A45" s="7">
        <v>44</v>
      </c>
      <c r="B45" s="8">
        <v>39193</v>
      </c>
      <c r="C45" s="8" t="s">
        <v>58</v>
      </c>
      <c r="D45" s="1" t="s">
        <v>255</v>
      </c>
      <c r="E45" s="7" t="s">
        <v>185</v>
      </c>
      <c r="F45" s="12" t="s">
        <v>156</v>
      </c>
      <c r="G45" s="1" t="s">
        <v>5</v>
      </c>
      <c r="H45" s="1" t="s">
        <v>244</v>
      </c>
      <c r="I45" s="1" t="s">
        <v>9</v>
      </c>
      <c r="J45" s="10" t="str">
        <f t="shared" si="1"/>
        <v>B</v>
      </c>
      <c r="K45" s="11">
        <f ca="1">VLOOKUP(F45,OFFSET(Hodnoc!$A$1:$C$14,0,IF(I45="Hory",0,IF(I45="Ledy",3,IF(I45="Písek",6,IF(I45="Skalky",9,"chyba"))))),IF(J45="A",2,3),0)*VLOOKUP(G45,Hodnoc!$P$1:$Q$7,2,0)</f>
        <v>7.800000000000001</v>
      </c>
    </row>
    <row r="46" spans="1:11" ht="12.75">
      <c r="A46" s="7">
        <v>45</v>
      </c>
      <c r="B46" s="8">
        <v>39193</v>
      </c>
      <c r="C46" s="8" t="s">
        <v>58</v>
      </c>
      <c r="D46" s="1" t="s">
        <v>255</v>
      </c>
      <c r="E46" s="7" t="s">
        <v>186</v>
      </c>
      <c r="F46" s="12">
        <v>6</v>
      </c>
      <c r="G46" s="1" t="s">
        <v>5</v>
      </c>
      <c r="H46" s="1" t="s">
        <v>244</v>
      </c>
      <c r="I46" s="1" t="s">
        <v>9</v>
      </c>
      <c r="J46" s="10" t="str">
        <f t="shared" si="1"/>
        <v>B</v>
      </c>
      <c r="K46" s="11">
        <f ca="1">VLOOKUP(F46,OFFSET(Hodnoc!$A$1:$C$14,0,IF(I46="Hory",0,IF(I46="Ledy",3,IF(I46="Písek",6,IF(I46="Skalky",9,"chyba"))))),IF(J46="A",2,3),0)*VLOOKUP(G46,Hodnoc!$P$1:$Q$7,2,0)</f>
        <v>10.4</v>
      </c>
    </row>
    <row r="47" spans="1:11" ht="12.75">
      <c r="A47" s="7">
        <v>46</v>
      </c>
      <c r="B47" s="8">
        <v>39193</v>
      </c>
      <c r="C47" s="8" t="s">
        <v>58</v>
      </c>
      <c r="D47" s="1" t="s">
        <v>255</v>
      </c>
      <c r="E47" s="7" t="s">
        <v>70</v>
      </c>
      <c r="F47" s="12" t="s">
        <v>157</v>
      </c>
      <c r="G47" s="1" t="s">
        <v>39</v>
      </c>
      <c r="H47" s="1" t="s">
        <v>244</v>
      </c>
      <c r="I47" s="1" t="s">
        <v>9</v>
      </c>
      <c r="J47" s="10" t="str">
        <f t="shared" si="1"/>
        <v>A</v>
      </c>
      <c r="K47" s="11">
        <f ca="1">VLOOKUP(F47,OFFSET(Hodnoc!$A$1:$C$14,0,IF(I47="Hory",0,IF(I47="Ledy",3,IF(I47="Písek",6,IF(I47="Skalky",9,"chyba"))))),IF(J47="A",2,3),0)*VLOOKUP(G47,Hodnoc!$P$1:$Q$7,2,0)</f>
        <v>24</v>
      </c>
    </row>
    <row r="48" spans="1:11" ht="12.75">
      <c r="A48" s="7">
        <v>47</v>
      </c>
      <c r="B48" s="8">
        <v>39193</v>
      </c>
      <c r="C48" s="8" t="s">
        <v>58</v>
      </c>
      <c r="D48" s="1" t="s">
        <v>256</v>
      </c>
      <c r="E48" s="7" t="s">
        <v>184</v>
      </c>
      <c r="F48" s="12">
        <v>4</v>
      </c>
      <c r="G48" s="1" t="s">
        <v>5</v>
      </c>
      <c r="H48" s="1" t="s">
        <v>244</v>
      </c>
      <c r="I48" s="1" t="s">
        <v>9</v>
      </c>
      <c r="J48" s="10" t="str">
        <f t="shared" si="1"/>
        <v>B</v>
      </c>
      <c r="K48" s="11">
        <f ca="1">VLOOKUP(F48,OFFSET(Hodnoc!$A$1:$C$14,0,IF(I48="Hory",0,IF(I48="Ledy",3,IF(I48="Písek",6,IF(I48="Skalky",9,"chyba"))))),IF(J48="A",2,3),0)*VLOOKUP(G48,Hodnoc!$P$1:$Q$7,2,0)</f>
        <v>3.9000000000000004</v>
      </c>
    </row>
    <row r="49" spans="1:11" ht="12.75">
      <c r="A49" s="7">
        <v>48</v>
      </c>
      <c r="B49" s="8">
        <v>39193</v>
      </c>
      <c r="C49" s="8" t="s">
        <v>58</v>
      </c>
      <c r="D49" s="1" t="s">
        <v>256</v>
      </c>
      <c r="E49" s="7" t="s">
        <v>60</v>
      </c>
      <c r="F49" s="12">
        <v>6</v>
      </c>
      <c r="G49" s="1" t="s">
        <v>5</v>
      </c>
      <c r="H49" s="1" t="s">
        <v>244</v>
      </c>
      <c r="I49" s="1" t="s">
        <v>9</v>
      </c>
      <c r="J49" s="10" t="str">
        <f t="shared" si="1"/>
        <v>B</v>
      </c>
      <c r="K49" s="11">
        <f ca="1">VLOOKUP(F49,OFFSET(Hodnoc!$A$1:$C$14,0,IF(I49="Hory",0,IF(I49="Ledy",3,IF(I49="Písek",6,IF(I49="Skalky",9,"chyba"))))),IF(J49="A",2,3),0)*VLOOKUP(G49,Hodnoc!$P$1:$Q$7,2,0)</f>
        <v>10.4</v>
      </c>
    </row>
    <row r="50" spans="1:11" ht="12.75">
      <c r="A50" s="7">
        <v>49</v>
      </c>
      <c r="B50" s="8">
        <v>39193</v>
      </c>
      <c r="C50" s="8" t="s">
        <v>58</v>
      </c>
      <c r="D50" s="1" t="s">
        <v>256</v>
      </c>
      <c r="E50" s="7" t="s">
        <v>61</v>
      </c>
      <c r="F50" s="12">
        <v>5</v>
      </c>
      <c r="G50" s="1" t="s">
        <v>5</v>
      </c>
      <c r="H50" s="1" t="s">
        <v>244</v>
      </c>
      <c r="I50" s="1" t="s">
        <v>9</v>
      </c>
      <c r="J50" s="10" t="str">
        <f t="shared" si="1"/>
        <v>B</v>
      </c>
      <c r="K50" s="11">
        <f ca="1">VLOOKUP(F50,OFFSET(Hodnoc!$A$1:$C$14,0,IF(I50="Hory",0,IF(I50="Ledy",3,IF(I50="Písek",6,IF(I50="Skalky",9,"chyba"))))),IF(J50="A",2,3),0)*VLOOKUP(G50,Hodnoc!$P$1:$Q$7,2,0)</f>
        <v>6.5</v>
      </c>
    </row>
    <row r="51" spans="1:11" ht="12.75">
      <c r="A51" s="7">
        <v>50</v>
      </c>
      <c r="B51" s="8">
        <v>39193</v>
      </c>
      <c r="C51" s="8" t="s">
        <v>58</v>
      </c>
      <c r="D51" s="1" t="s">
        <v>256</v>
      </c>
      <c r="E51" s="7" t="s">
        <v>183</v>
      </c>
      <c r="F51" s="12">
        <v>3</v>
      </c>
      <c r="G51" s="1" t="s">
        <v>5</v>
      </c>
      <c r="H51" s="1" t="s">
        <v>244</v>
      </c>
      <c r="I51" s="1" t="s">
        <v>9</v>
      </c>
      <c r="J51" s="10" t="str">
        <f t="shared" si="1"/>
        <v>B</v>
      </c>
      <c r="K51" s="11">
        <f ca="1">VLOOKUP(F51,OFFSET(Hodnoc!$A$1:$C$14,0,IF(I51="Hory",0,IF(I51="Ledy",3,IF(I51="Písek",6,IF(I51="Skalky",9,"chyba"))))),IF(J51="A",2,3),0)*VLOOKUP(G51,Hodnoc!$P$1:$Q$7,2,0)</f>
        <v>1.3</v>
      </c>
    </row>
    <row r="52" spans="1:11" ht="12.75">
      <c r="A52" s="7">
        <v>51</v>
      </c>
      <c r="B52" s="8">
        <v>39193</v>
      </c>
      <c r="C52" s="8" t="s">
        <v>58</v>
      </c>
      <c r="D52" s="1" t="s">
        <v>256</v>
      </c>
      <c r="E52" s="7" t="s">
        <v>79</v>
      </c>
      <c r="F52" s="12" t="s">
        <v>154</v>
      </c>
      <c r="G52" s="1" t="s">
        <v>5</v>
      </c>
      <c r="H52" s="1" t="s">
        <v>244</v>
      </c>
      <c r="I52" s="1" t="s">
        <v>9</v>
      </c>
      <c r="J52" s="10" t="str">
        <f t="shared" si="1"/>
        <v>B</v>
      </c>
      <c r="K52" s="11">
        <f ca="1">VLOOKUP(F52,OFFSET(Hodnoc!$A$1:$C$14,0,IF(I52="Hory",0,IF(I52="Ledy",3,IF(I52="Písek",6,IF(I52="Skalky",9,"chyba"))))),IF(J52="A",2,3),0)*VLOOKUP(G52,Hodnoc!$P$1:$Q$7,2,0)</f>
        <v>2.6</v>
      </c>
    </row>
  </sheetData>
  <sheetProtection autoFilter="0"/>
  <conditionalFormatting sqref="H2:H23">
    <cfRule type="cellIs" priority="1" dxfId="0" operator="equal" stopIfTrue="1">
      <formula>"Honza"</formula>
    </cfRule>
    <cfRule type="cellIs" priority="2" dxfId="1" operator="equal" stopIfTrue="1">
      <formula>"Zyký"</formula>
    </cfRule>
    <cfRule type="cellIs" priority="3" dxfId="2" operator="equal" stopIfTrue="1">
      <formula>"Péťa"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O163"/>
  <sheetViews>
    <sheetView workbookViewId="0" topLeftCell="A1">
      <pane ySplit="1" topLeftCell="BM117" activePane="bottomLeft" state="frozen"/>
      <selection pane="topLeft" activeCell="A1" sqref="A1"/>
      <selection pane="bottomLeft" activeCell="O163" sqref="O163"/>
    </sheetView>
  </sheetViews>
  <sheetFormatPr defaultColWidth="9.140625" defaultRowHeight="12.75"/>
  <cols>
    <col min="1" max="1" width="4.00390625" style="0" bestFit="1" customWidth="1"/>
    <col min="2" max="2" width="8.140625" style="0" bestFit="1" customWidth="1"/>
    <col min="3" max="3" width="10.7109375" style="0" bestFit="1" customWidth="1"/>
    <col min="4" max="4" width="18.8515625" style="0" bestFit="1" customWidth="1"/>
    <col min="5" max="5" width="23.421875" style="0" bestFit="1" customWidth="1"/>
    <col min="6" max="6" width="5.7109375" style="0" bestFit="1" customWidth="1"/>
    <col min="7" max="7" width="4.8515625" style="0" bestFit="1" customWidth="1"/>
    <col min="8" max="8" width="6.421875" style="0" bestFit="1" customWidth="1"/>
    <col min="9" max="9" width="7.0039062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7.00390625" style="0" bestFit="1" customWidth="1"/>
    <col min="15" max="15" width="4.00390625" style="0" bestFit="1" customWidth="1"/>
    <col min="16" max="16384" width="10.421875" style="0" customWidth="1"/>
  </cols>
  <sheetData>
    <row r="1" spans="1:15" ht="12.75">
      <c r="A1" s="6" t="s">
        <v>45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48</v>
      </c>
      <c r="G1" s="6" t="s">
        <v>4</v>
      </c>
      <c r="H1" s="6" t="s">
        <v>56</v>
      </c>
      <c r="I1" s="6" t="s">
        <v>35</v>
      </c>
      <c r="J1" s="6" t="s">
        <v>36</v>
      </c>
      <c r="K1" s="6" t="s">
        <v>6</v>
      </c>
      <c r="M1" s="6" t="s">
        <v>86</v>
      </c>
      <c r="N1">
        <f>SUM(K:K)</f>
        <v>5161.5</v>
      </c>
      <c r="O1">
        <f>COUNT(K2:K999)</f>
        <v>161</v>
      </c>
    </row>
    <row r="2" spans="1:11" ht="12.75">
      <c r="A2" s="7">
        <v>1</v>
      </c>
      <c r="B2" s="8">
        <v>39095</v>
      </c>
      <c r="C2" s="8" t="s">
        <v>135</v>
      </c>
      <c r="D2" s="8"/>
      <c r="E2" s="7" t="s">
        <v>136</v>
      </c>
      <c r="F2" s="9" t="s">
        <v>146</v>
      </c>
      <c r="G2" s="10" t="s">
        <v>40</v>
      </c>
      <c r="H2" s="10" t="s">
        <v>151</v>
      </c>
      <c r="I2" s="10" t="s">
        <v>152</v>
      </c>
      <c r="J2" s="10" t="str">
        <f aca="true" t="shared" si="0" ref="J2:J33">IF(OR(G2="TR",G2="TRO"),"B","A")</f>
        <v>A</v>
      </c>
      <c r="K2" s="11">
        <f ca="1">VLOOKUP(F2,OFFSET(Hodnoc!$A$1:$C$23,0,IF(I2="Hory",0,IF(I2="Ledy",3,IF(I2="Písek",6,IF(I2="Skalky",9,IF(I2="Boulder",12,"chyba")))))),IF(J2="A",2,3),0)*VLOOKUP(G2,Hodnoc!$P$1:$Q$9,2,0)</f>
        <v>57</v>
      </c>
    </row>
    <row r="3" spans="1:11" ht="12.75">
      <c r="A3" s="7">
        <v>2</v>
      </c>
      <c r="B3" s="8">
        <v>39140</v>
      </c>
      <c r="C3" s="8" t="s">
        <v>135</v>
      </c>
      <c r="D3" s="8"/>
      <c r="E3" s="7" t="s">
        <v>137</v>
      </c>
      <c r="F3" s="15" t="s">
        <v>147</v>
      </c>
      <c r="G3" s="10" t="s">
        <v>5</v>
      </c>
      <c r="H3" s="10" t="s">
        <v>151</v>
      </c>
      <c r="I3" s="10" t="s">
        <v>152</v>
      </c>
      <c r="J3" s="10" t="str">
        <f t="shared" si="0"/>
        <v>B</v>
      </c>
      <c r="K3" s="11">
        <f ca="1">VLOOKUP(F3,OFFSET(Hodnoc!$A$1:$C$23,0,IF(I3="Hory",0,IF(I3="Ledy",3,IF(I3="Písek",6,IF(I3="Skalky",9,IF(I3="Boulder",12,"chyba")))))),IF(J3="A",2,3),0)*VLOOKUP(G3,Hodnoc!$P$1:$Q$9,2,0)</f>
        <v>20.8</v>
      </c>
    </row>
    <row r="4" spans="1:11" ht="12.75">
      <c r="A4" s="7">
        <v>3</v>
      </c>
      <c r="B4" s="8">
        <v>39140</v>
      </c>
      <c r="C4" s="8" t="s">
        <v>135</v>
      </c>
      <c r="D4" s="8"/>
      <c r="E4" s="7" t="s">
        <v>138</v>
      </c>
      <c r="F4" s="17" t="s">
        <v>148</v>
      </c>
      <c r="G4" s="10" t="s">
        <v>85</v>
      </c>
      <c r="H4" s="10" t="s">
        <v>151</v>
      </c>
      <c r="I4" s="10" t="s">
        <v>152</v>
      </c>
      <c r="J4" s="10" t="str">
        <f t="shared" si="0"/>
        <v>A</v>
      </c>
      <c r="K4" s="11">
        <f ca="1">VLOOKUP(F4,OFFSET(Hodnoc!$A$1:$C$23,0,IF(I4="Hory",0,IF(I4="Ledy",3,IF(I4="Písek",6,IF(I4="Skalky",9,IF(I4="Boulder",12,"chyba")))))),IF(J4="A",2,3),0)*VLOOKUP(G4,Hodnoc!$P$1:$Q$9,2,0)</f>
        <v>52</v>
      </c>
    </row>
    <row r="5" spans="1:11" ht="12.75">
      <c r="A5" s="7">
        <v>4</v>
      </c>
      <c r="B5" s="8">
        <v>39140</v>
      </c>
      <c r="C5" s="8" t="s">
        <v>135</v>
      </c>
      <c r="D5" s="8"/>
      <c r="E5" s="7" t="s">
        <v>139</v>
      </c>
      <c r="F5" s="9" t="s">
        <v>147</v>
      </c>
      <c r="G5" s="10" t="s">
        <v>40</v>
      </c>
      <c r="H5" s="10" t="s">
        <v>151</v>
      </c>
      <c r="I5" s="10" t="s">
        <v>152</v>
      </c>
      <c r="J5" s="10" t="str">
        <f t="shared" si="0"/>
        <v>A</v>
      </c>
      <c r="K5" s="11">
        <f ca="1">VLOOKUP(F5,OFFSET(Hodnoc!$A$1:$C$23,0,IF(I5="Hory",0,IF(I5="Ledy",3,IF(I5="Písek",6,IF(I5="Skalky",9,IF(I5="Boulder",12,"chyba")))))),IF(J5="A",2,3),0)*VLOOKUP(G5,Hodnoc!$P$1:$Q$9,2,0)</f>
        <v>49.5</v>
      </c>
    </row>
    <row r="6" spans="1:11" ht="12.75">
      <c r="A6" s="7">
        <v>6</v>
      </c>
      <c r="B6" s="8">
        <v>39145</v>
      </c>
      <c r="C6" s="8" t="s">
        <v>135</v>
      </c>
      <c r="D6" s="8"/>
      <c r="E6" s="7" t="s">
        <v>138</v>
      </c>
      <c r="F6" s="9" t="s">
        <v>148</v>
      </c>
      <c r="G6" s="10" t="s">
        <v>39</v>
      </c>
      <c r="H6" s="10" t="s">
        <v>151</v>
      </c>
      <c r="I6" s="10" t="s">
        <v>152</v>
      </c>
      <c r="J6" s="10" t="str">
        <f t="shared" si="0"/>
        <v>A</v>
      </c>
      <c r="K6" s="11">
        <f ca="1">VLOOKUP(F6,OFFSET(Hodnoc!$A$1:$C$23,0,IF(I6="Hory",0,IF(I6="Ledy",3,IF(I6="Písek",6,IF(I6="Skalky",9,IF(I6="Boulder",12,"chyba")))))),IF(J6="A",2,3),0)*VLOOKUP(G6,Hodnoc!$P$1:$Q$9,2,0)</f>
        <v>78</v>
      </c>
    </row>
    <row r="7" spans="1:11" ht="12.75">
      <c r="A7" s="7">
        <v>7</v>
      </c>
      <c r="B7" s="8">
        <v>39145</v>
      </c>
      <c r="C7" s="8" t="s">
        <v>135</v>
      </c>
      <c r="D7" s="8"/>
      <c r="E7" s="7" t="s">
        <v>139</v>
      </c>
      <c r="F7" s="12" t="s">
        <v>147</v>
      </c>
      <c r="G7" s="10" t="s">
        <v>39</v>
      </c>
      <c r="H7" s="10" t="s">
        <v>151</v>
      </c>
      <c r="I7" s="10" t="s">
        <v>152</v>
      </c>
      <c r="J7" s="10" t="str">
        <f t="shared" si="0"/>
        <v>A</v>
      </c>
      <c r="K7" s="11">
        <f ca="1">VLOOKUP(F7,OFFSET(Hodnoc!$A$1:$C$23,0,IF(I7="Hory",0,IF(I7="Ledy",3,IF(I7="Písek",6,IF(I7="Skalky",9,IF(I7="Boulder",12,"chyba")))))),IF(J7="A",2,3),0)*VLOOKUP(G7,Hodnoc!$P$1:$Q$9,2,0)</f>
        <v>49.5</v>
      </c>
    </row>
    <row r="8" spans="1:11" ht="12.75">
      <c r="A8" s="7">
        <v>8</v>
      </c>
      <c r="B8" s="8">
        <v>39154</v>
      </c>
      <c r="C8" s="8" t="s">
        <v>135</v>
      </c>
      <c r="D8" s="8"/>
      <c r="E8" s="7" t="s">
        <v>140</v>
      </c>
      <c r="F8" s="12" t="s">
        <v>149</v>
      </c>
      <c r="G8" s="10" t="s">
        <v>39</v>
      </c>
      <c r="H8" s="10" t="s">
        <v>151</v>
      </c>
      <c r="I8" s="10" t="s">
        <v>152</v>
      </c>
      <c r="J8" s="10" t="str">
        <f t="shared" si="0"/>
        <v>A</v>
      </c>
      <c r="K8" s="11">
        <f ca="1">VLOOKUP(F8,OFFSET(Hodnoc!$A$1:$C$23,0,IF(I8="Hory",0,IF(I8="Ledy",3,IF(I8="Písek",6,IF(I8="Skalky",9,IF(I8="Boulder",12,"chyba")))))),IF(J8="A",2,3),0)*VLOOKUP(G8,Hodnoc!$P$1:$Q$9,2,0)</f>
        <v>72</v>
      </c>
    </row>
    <row r="9" spans="1:11" ht="12.75">
      <c r="A9" s="7">
        <v>9</v>
      </c>
      <c r="B9" s="8">
        <v>39154</v>
      </c>
      <c r="C9" s="8" t="s">
        <v>135</v>
      </c>
      <c r="D9" s="8"/>
      <c r="E9" s="7" t="s">
        <v>141</v>
      </c>
      <c r="F9" s="12">
        <v>7</v>
      </c>
      <c r="G9" s="10" t="s">
        <v>5</v>
      </c>
      <c r="H9" s="10" t="s">
        <v>151</v>
      </c>
      <c r="I9" s="10" t="s">
        <v>152</v>
      </c>
      <c r="J9" s="10" t="str">
        <f t="shared" si="0"/>
        <v>B</v>
      </c>
      <c r="K9" s="11">
        <f ca="1">VLOOKUP(F9,OFFSET(Hodnoc!$A$1:$C$23,0,IF(I9="Hory",0,IF(I9="Ledy",3,IF(I9="Písek",6,IF(I9="Skalky",9,IF(I9="Boulder",12,"chyba")))))),IF(J9="A",2,3),0)*VLOOKUP(G9,Hodnoc!$P$1:$Q$9,2,0)</f>
        <v>18.2</v>
      </c>
    </row>
    <row r="10" spans="1:11" ht="12.75">
      <c r="A10" s="7">
        <v>10</v>
      </c>
      <c r="B10" s="8">
        <v>39173</v>
      </c>
      <c r="C10" s="8" t="s">
        <v>135</v>
      </c>
      <c r="D10" s="8"/>
      <c r="E10" s="7" t="s">
        <v>141</v>
      </c>
      <c r="F10" s="9">
        <v>7</v>
      </c>
      <c r="G10" s="10" t="s">
        <v>39</v>
      </c>
      <c r="H10" s="10" t="s">
        <v>151</v>
      </c>
      <c r="I10" s="10" t="s">
        <v>152</v>
      </c>
      <c r="J10" s="10" t="str">
        <f t="shared" si="0"/>
        <v>A</v>
      </c>
      <c r="K10" s="11">
        <f ca="1">VLOOKUP(F10,OFFSET(Hodnoc!$A$1:$C$23,0,IF(I10="Hory",0,IF(I10="Ledy",3,IF(I10="Písek",6,IF(I10="Skalky",9,IF(I10="Boulder",12,"chyba")))))),IF(J10="A",2,3),0)*VLOOKUP(G10,Hodnoc!$P$1:$Q$9,2,0)</f>
        <v>43.5</v>
      </c>
    </row>
    <row r="11" spans="1:11" ht="12.75">
      <c r="A11" s="7">
        <v>11</v>
      </c>
      <c r="B11" s="8">
        <v>39173</v>
      </c>
      <c r="C11" s="8" t="s">
        <v>135</v>
      </c>
      <c r="D11" s="8"/>
      <c r="E11" s="7" t="s">
        <v>142</v>
      </c>
      <c r="F11" s="12">
        <v>2</v>
      </c>
      <c r="G11" s="10" t="s">
        <v>39</v>
      </c>
      <c r="H11" s="10" t="s">
        <v>151</v>
      </c>
      <c r="I11" s="10" t="s">
        <v>152</v>
      </c>
      <c r="J11" s="10" t="str">
        <f t="shared" si="0"/>
        <v>A</v>
      </c>
      <c r="K11" s="11" t="s">
        <v>75</v>
      </c>
    </row>
    <row r="12" spans="1:11" ht="12.75">
      <c r="A12" s="7">
        <v>12</v>
      </c>
      <c r="B12" s="8">
        <v>39173</v>
      </c>
      <c r="C12" s="8" t="s">
        <v>135</v>
      </c>
      <c r="D12" s="8"/>
      <c r="E12" s="7" t="s">
        <v>143</v>
      </c>
      <c r="F12" s="9" t="s">
        <v>150</v>
      </c>
      <c r="G12" s="10" t="s">
        <v>39</v>
      </c>
      <c r="H12" s="10" t="s">
        <v>151</v>
      </c>
      <c r="I12" s="10" t="s">
        <v>152</v>
      </c>
      <c r="J12" s="10" t="str">
        <f t="shared" si="0"/>
        <v>A</v>
      </c>
      <c r="K12" s="11">
        <f ca="1">VLOOKUP(F12,OFFSET(Hodnoc!$A$1:$C$23,0,IF(I12="Hory",0,IF(I12="Ledy",3,IF(I12="Písek",6,IF(I12="Skalky",9,IF(I12="Boulder",12,"chyba")))))),IF(J12="A",2,3),0)*VLOOKUP(G12,Hodnoc!$P$1:$Q$9,2,0)</f>
        <v>84</v>
      </c>
    </row>
    <row r="13" spans="1:11" ht="12.75">
      <c r="A13" s="7">
        <v>13</v>
      </c>
      <c r="B13" s="8">
        <v>39175</v>
      </c>
      <c r="C13" s="8" t="s">
        <v>135</v>
      </c>
      <c r="D13" s="8"/>
      <c r="E13" s="7" t="s">
        <v>144</v>
      </c>
      <c r="F13" s="12" t="s">
        <v>146</v>
      </c>
      <c r="G13" s="10" t="s">
        <v>85</v>
      </c>
      <c r="H13" s="10" t="s">
        <v>151</v>
      </c>
      <c r="I13" s="10" t="s">
        <v>152</v>
      </c>
      <c r="J13" s="10" t="str">
        <f t="shared" si="0"/>
        <v>A</v>
      </c>
      <c r="K13" s="11">
        <f ca="1">VLOOKUP(F13,OFFSET(Hodnoc!$A$1:$C$23,0,IF(I13="Hory",0,IF(I13="Ledy",3,IF(I13="Písek",6,IF(I13="Skalky",9,IF(I13="Boulder",12,"chyba")))))),IF(J13="A",2,3),0)*VLOOKUP(G13,Hodnoc!$P$1:$Q$9,2,0)</f>
        <v>38</v>
      </c>
    </row>
    <row r="14" spans="1:11" ht="12.75">
      <c r="A14" s="7">
        <v>14</v>
      </c>
      <c r="B14" s="8">
        <v>39175</v>
      </c>
      <c r="C14" s="8" t="s">
        <v>135</v>
      </c>
      <c r="D14" s="8"/>
      <c r="E14" s="7" t="s">
        <v>145</v>
      </c>
      <c r="F14" s="12" t="s">
        <v>147</v>
      </c>
      <c r="G14" s="10" t="s">
        <v>38</v>
      </c>
      <c r="H14" s="10" t="s">
        <v>151</v>
      </c>
      <c r="I14" s="10" t="s">
        <v>152</v>
      </c>
      <c r="J14" s="10" t="str">
        <f t="shared" si="0"/>
        <v>A</v>
      </c>
      <c r="K14" s="11">
        <f ca="1">VLOOKUP(F14,OFFSET(Hodnoc!$A$1:$C$23,0,IF(I14="Hory",0,IF(I14="Ledy",3,IF(I14="Písek",6,IF(I14="Skalky",9,IF(I14="Boulder",12,"chyba")))))),IF(J14="A",2,3),0)*VLOOKUP(G14,Hodnoc!$P$1:$Q$9,2,0)</f>
        <v>49.5</v>
      </c>
    </row>
    <row r="15" spans="1:11" ht="12.75">
      <c r="A15" s="7">
        <v>15</v>
      </c>
      <c r="B15" s="8">
        <v>39217</v>
      </c>
      <c r="C15" s="8" t="s">
        <v>277</v>
      </c>
      <c r="D15" s="8"/>
      <c r="E15" s="7" t="s">
        <v>278</v>
      </c>
      <c r="F15" s="12">
        <v>8</v>
      </c>
      <c r="G15" s="10" t="s">
        <v>39</v>
      </c>
      <c r="H15" s="10" t="s">
        <v>151</v>
      </c>
      <c r="I15" s="10" t="s">
        <v>152</v>
      </c>
      <c r="J15" s="10" t="str">
        <f t="shared" si="0"/>
        <v>A</v>
      </c>
      <c r="K15" s="11">
        <f ca="1">VLOOKUP(F15,OFFSET(Hodnoc!$A$1:$C$23,0,IF(I15="Hory",0,IF(I15="Ledy",3,IF(I15="Písek",6,IF(I15="Skalky",9,IF(I15="Boulder",12,"chyba")))))),IF(J15="A",2,3),0)*VLOOKUP(G15,Hodnoc!$P$1:$Q$9,2,0)</f>
        <v>64.5</v>
      </c>
    </row>
    <row r="16" spans="1:11" ht="12.75">
      <c r="A16" s="7">
        <v>16</v>
      </c>
      <c r="B16" s="8">
        <v>39217</v>
      </c>
      <c r="C16" s="8" t="s">
        <v>277</v>
      </c>
      <c r="D16" s="8"/>
      <c r="E16" s="7" t="s">
        <v>279</v>
      </c>
      <c r="F16" s="12">
        <v>8</v>
      </c>
      <c r="G16" s="10" t="s">
        <v>40</v>
      </c>
      <c r="H16" s="10" t="s">
        <v>151</v>
      </c>
      <c r="I16" s="10" t="s">
        <v>152</v>
      </c>
      <c r="J16" s="10" t="str">
        <f t="shared" si="0"/>
        <v>A</v>
      </c>
      <c r="K16" s="11">
        <f ca="1">VLOOKUP(F16,OFFSET(Hodnoc!$A$1:$C$23,0,IF(I16="Hory",0,IF(I16="Ledy",3,IF(I16="Písek",6,IF(I16="Skalky",9,IF(I16="Boulder",12,"chyba")))))),IF(J16="A",2,3),0)*VLOOKUP(G16,Hodnoc!$P$1:$Q$9,2,0)</f>
        <v>64.5</v>
      </c>
    </row>
    <row r="17" spans="1:11" ht="12.75">
      <c r="A17" s="7">
        <v>17</v>
      </c>
      <c r="B17" s="8">
        <v>39217</v>
      </c>
      <c r="C17" s="8" t="s">
        <v>277</v>
      </c>
      <c r="D17" s="8"/>
      <c r="E17" s="7" t="s">
        <v>280</v>
      </c>
      <c r="F17" s="12">
        <v>8</v>
      </c>
      <c r="G17" s="10" t="s">
        <v>38</v>
      </c>
      <c r="H17" s="10" t="s">
        <v>151</v>
      </c>
      <c r="I17" s="10" t="s">
        <v>152</v>
      </c>
      <c r="J17" s="10" t="str">
        <f t="shared" si="0"/>
        <v>A</v>
      </c>
      <c r="K17" s="11">
        <f ca="1">VLOOKUP(F17,OFFSET(Hodnoc!$A$1:$C$23,0,IF(I17="Hory",0,IF(I17="Ledy",3,IF(I17="Písek",6,IF(I17="Skalky",9,IF(I17="Boulder",12,"chyba")))))),IF(J17="A",2,3),0)*VLOOKUP(G17,Hodnoc!$P$1:$Q$9,2,0)</f>
        <v>64.5</v>
      </c>
    </row>
    <row r="18" spans="1:11" ht="12.75">
      <c r="A18" s="7">
        <v>18</v>
      </c>
      <c r="B18" s="8">
        <v>39217</v>
      </c>
      <c r="C18" s="8" t="s">
        <v>277</v>
      </c>
      <c r="D18" s="8"/>
      <c r="E18" s="7" t="s">
        <v>281</v>
      </c>
      <c r="F18" s="12">
        <v>9</v>
      </c>
      <c r="G18" s="10" t="s">
        <v>85</v>
      </c>
      <c r="H18" s="10" t="s">
        <v>151</v>
      </c>
      <c r="I18" s="10" t="s">
        <v>152</v>
      </c>
      <c r="J18" s="10" t="str">
        <f t="shared" si="0"/>
        <v>A</v>
      </c>
      <c r="K18" s="11">
        <f ca="1">VLOOKUP(F18,OFFSET(Hodnoc!$A$1:$C$23,0,IF(I18="Hory",0,IF(I18="Ledy",3,IF(I18="Písek",6,IF(I18="Skalky",9,IF(I18="Boulder",12,"chyba")))))),IF(J18="A",2,3),0)*VLOOKUP(G18,Hodnoc!$P$1:$Q$9,2,0)</f>
        <v>61</v>
      </c>
    </row>
    <row r="19" spans="1:11" ht="12.75">
      <c r="A19" s="7">
        <v>19</v>
      </c>
      <c r="B19" s="8">
        <v>39216</v>
      </c>
      <c r="C19" s="8" t="s">
        <v>277</v>
      </c>
      <c r="D19" s="8"/>
      <c r="E19" s="7" t="s">
        <v>282</v>
      </c>
      <c r="F19" s="12" t="s">
        <v>146</v>
      </c>
      <c r="G19" s="10" t="s">
        <v>239</v>
      </c>
      <c r="H19" s="10" t="s">
        <v>151</v>
      </c>
      <c r="I19" s="10" t="s">
        <v>152</v>
      </c>
      <c r="J19" s="10" t="str">
        <f t="shared" si="0"/>
        <v>A</v>
      </c>
      <c r="K19" s="11">
        <f ca="1">VLOOKUP(F19,OFFSET(Hodnoc!$A$1:$C$23,0,IF(I19="Hory",0,IF(I19="Ledy",3,IF(I19="Písek",6,IF(I19="Skalky",9,IF(I19="Boulder",12,"chyba")))))),IF(J19="A",2,3),0)*VLOOKUP(G19,Hodnoc!$P$1:$Q$9,2,0)</f>
        <v>57</v>
      </c>
    </row>
    <row r="20" spans="1:11" ht="12.75">
      <c r="A20" s="7">
        <v>20</v>
      </c>
      <c r="B20" s="8">
        <v>39216</v>
      </c>
      <c r="C20" s="8" t="s">
        <v>277</v>
      </c>
      <c r="D20" s="8"/>
      <c r="E20" s="7" t="s">
        <v>283</v>
      </c>
      <c r="F20" s="12" t="s">
        <v>150</v>
      </c>
      <c r="G20" s="10" t="s">
        <v>5</v>
      </c>
      <c r="H20" s="10" t="s">
        <v>151</v>
      </c>
      <c r="I20" s="10" t="s">
        <v>152</v>
      </c>
      <c r="J20" s="10" t="str">
        <f t="shared" si="0"/>
        <v>B</v>
      </c>
      <c r="K20" s="11">
        <f ca="1">VLOOKUP(F20,OFFSET(Hodnoc!$A$1:$C$23,0,IF(I20="Hory",0,IF(I20="Ledy",3,IF(I20="Písek",6,IF(I20="Skalky",9,IF(I20="Boulder",12,"chyba")))))),IF(J20="A",2,3),0)*VLOOKUP(G20,Hodnoc!$P$1:$Q$9,2,0)</f>
        <v>35.1</v>
      </c>
    </row>
    <row r="21" spans="1:11" ht="12.75">
      <c r="A21" s="7">
        <v>21</v>
      </c>
      <c r="B21" s="8">
        <v>39216</v>
      </c>
      <c r="C21" s="8" t="s">
        <v>277</v>
      </c>
      <c r="D21" s="8"/>
      <c r="E21" s="7" t="s">
        <v>284</v>
      </c>
      <c r="F21" s="12" t="s">
        <v>158</v>
      </c>
      <c r="G21" s="10" t="s">
        <v>5</v>
      </c>
      <c r="H21" s="10" t="s">
        <v>151</v>
      </c>
      <c r="I21" s="10" t="s">
        <v>152</v>
      </c>
      <c r="J21" s="10" t="str">
        <f t="shared" si="0"/>
        <v>B</v>
      </c>
      <c r="K21" s="11">
        <f ca="1">VLOOKUP(F21,OFFSET(Hodnoc!$A$1:$C$23,0,IF(I21="Hory",0,IF(I21="Ledy",3,IF(I21="Písek",6,IF(I21="Skalky",9,IF(I21="Boulder",12,"chyba")))))),IF(J21="A",2,3),0)*VLOOKUP(G21,Hodnoc!$P$1:$Q$9,2,0)</f>
        <v>13</v>
      </c>
    </row>
    <row r="22" spans="1:11" ht="12.75">
      <c r="A22" s="7">
        <v>22</v>
      </c>
      <c r="B22" s="8">
        <v>39215</v>
      </c>
      <c r="C22" s="8" t="s">
        <v>277</v>
      </c>
      <c r="D22" s="8"/>
      <c r="E22" s="7" t="s">
        <v>285</v>
      </c>
      <c r="F22" s="12" t="s">
        <v>156</v>
      </c>
      <c r="G22" s="10" t="s">
        <v>239</v>
      </c>
      <c r="H22" s="10" t="s">
        <v>151</v>
      </c>
      <c r="I22" s="10" t="s">
        <v>152</v>
      </c>
      <c r="J22" s="10" t="str">
        <f t="shared" si="0"/>
        <v>A</v>
      </c>
      <c r="K22" s="11">
        <f ca="1">VLOOKUP(F22,OFFSET(Hodnoc!$A$1:$C$23,0,IF(I22="Hory",0,IF(I22="Ledy",3,IF(I22="Písek",6,IF(I22="Skalky",9,IF(I22="Boulder",12,"chyba")))))),IF(J22="A",2,3),0)*VLOOKUP(G22,Hodnoc!$P$1:$Q$9,2,0)</f>
        <v>19.5</v>
      </c>
    </row>
    <row r="23" spans="1:11" ht="12.75">
      <c r="A23" s="7">
        <v>23</v>
      </c>
      <c r="B23" s="8">
        <v>39215</v>
      </c>
      <c r="C23" s="8" t="s">
        <v>277</v>
      </c>
      <c r="D23" s="8"/>
      <c r="E23" s="7" t="s">
        <v>286</v>
      </c>
      <c r="F23" s="12" t="s">
        <v>157</v>
      </c>
      <c r="G23" s="10" t="s">
        <v>239</v>
      </c>
      <c r="H23" s="10" t="s">
        <v>151</v>
      </c>
      <c r="I23" s="10" t="s">
        <v>152</v>
      </c>
      <c r="J23" s="10" t="str">
        <f t="shared" si="0"/>
        <v>A</v>
      </c>
      <c r="K23" s="11">
        <f ca="1">VLOOKUP(F23,OFFSET(Hodnoc!$A$1:$C$23,0,IF(I23="Hory",0,IF(I23="Ledy",3,IF(I23="Písek",6,IF(I23="Skalky",9,IF(I23="Boulder",12,"chyba")))))),IF(J23="A",2,3),0)*VLOOKUP(G23,Hodnoc!$P$1:$Q$9,2,0)</f>
        <v>24</v>
      </c>
    </row>
    <row r="24" spans="1:11" ht="12.75">
      <c r="A24" s="7">
        <v>24</v>
      </c>
      <c r="B24" s="8">
        <v>39215</v>
      </c>
      <c r="C24" s="8" t="s">
        <v>277</v>
      </c>
      <c r="D24" s="8"/>
      <c r="E24" s="7" t="s">
        <v>287</v>
      </c>
      <c r="F24" s="12" t="s">
        <v>146</v>
      </c>
      <c r="G24" s="10" t="s">
        <v>40</v>
      </c>
      <c r="H24" s="10" t="s">
        <v>151</v>
      </c>
      <c r="I24" s="10" t="s">
        <v>152</v>
      </c>
      <c r="J24" s="10" t="str">
        <f t="shared" si="0"/>
        <v>A</v>
      </c>
      <c r="K24" s="11">
        <f ca="1">VLOOKUP(F24,OFFSET(Hodnoc!$A$1:$C$23,0,IF(I24="Hory",0,IF(I24="Ledy",3,IF(I24="Písek",6,IF(I24="Skalky",9,IF(I24="Boulder",12,"chyba")))))),IF(J24="A",2,3),0)*VLOOKUP(G24,Hodnoc!$P$1:$Q$9,2,0)</f>
        <v>57</v>
      </c>
    </row>
    <row r="25" spans="1:11" ht="12.75">
      <c r="A25" s="7">
        <v>25</v>
      </c>
      <c r="B25" s="8">
        <v>39215</v>
      </c>
      <c r="C25" s="8" t="s">
        <v>277</v>
      </c>
      <c r="D25" s="8"/>
      <c r="E25" s="7" t="s">
        <v>288</v>
      </c>
      <c r="F25" s="12" t="s">
        <v>147</v>
      </c>
      <c r="G25" s="10" t="s">
        <v>39</v>
      </c>
      <c r="H25" s="10" t="s">
        <v>151</v>
      </c>
      <c r="I25" s="10" t="s">
        <v>152</v>
      </c>
      <c r="J25" s="10" t="str">
        <f t="shared" si="0"/>
        <v>A</v>
      </c>
      <c r="K25" s="11">
        <f ca="1">VLOOKUP(F25,OFFSET(Hodnoc!$A$1:$C$23,0,IF(I25="Hory",0,IF(I25="Ledy",3,IF(I25="Písek",6,IF(I25="Skalky",9,IF(I25="Boulder",12,"chyba")))))),IF(J25="A",2,3),0)*VLOOKUP(G25,Hodnoc!$P$1:$Q$9,2,0)</f>
        <v>49.5</v>
      </c>
    </row>
    <row r="26" spans="1:11" ht="12.75">
      <c r="A26" s="7">
        <v>26</v>
      </c>
      <c r="B26" s="8">
        <v>39215</v>
      </c>
      <c r="C26" s="8" t="s">
        <v>277</v>
      </c>
      <c r="D26" s="8"/>
      <c r="E26" s="7" t="s">
        <v>289</v>
      </c>
      <c r="F26" s="12" t="s">
        <v>147</v>
      </c>
      <c r="G26" s="10" t="s">
        <v>39</v>
      </c>
      <c r="H26" s="10" t="s">
        <v>151</v>
      </c>
      <c r="I26" s="10" t="s">
        <v>152</v>
      </c>
      <c r="J26" s="10" t="str">
        <f t="shared" si="0"/>
        <v>A</v>
      </c>
      <c r="K26" s="11">
        <f ca="1">VLOOKUP(F26,OFFSET(Hodnoc!$A$1:$C$23,0,IF(I26="Hory",0,IF(I26="Ledy",3,IF(I26="Písek",6,IF(I26="Skalky",9,IF(I26="Boulder",12,"chyba")))))),IF(J26="A",2,3),0)*VLOOKUP(G26,Hodnoc!$P$1:$Q$9,2,0)</f>
        <v>49.5</v>
      </c>
    </row>
    <row r="27" spans="1:11" ht="12.75">
      <c r="A27" s="7">
        <v>27</v>
      </c>
      <c r="B27" s="8">
        <v>39215</v>
      </c>
      <c r="C27" s="8" t="s">
        <v>277</v>
      </c>
      <c r="D27" s="8"/>
      <c r="E27" s="7" t="s">
        <v>290</v>
      </c>
      <c r="F27" s="12" t="s">
        <v>146</v>
      </c>
      <c r="G27" s="10" t="s">
        <v>40</v>
      </c>
      <c r="H27" s="10" t="s">
        <v>151</v>
      </c>
      <c r="I27" s="10" t="s">
        <v>152</v>
      </c>
      <c r="J27" s="10" t="str">
        <f t="shared" si="0"/>
        <v>A</v>
      </c>
      <c r="K27" s="11">
        <f ca="1">VLOOKUP(F27,OFFSET(Hodnoc!$A$1:$C$23,0,IF(I27="Hory",0,IF(I27="Ledy",3,IF(I27="Písek",6,IF(I27="Skalky",9,IF(I27="Boulder",12,"chyba")))))),IF(J27="A",2,3),0)*VLOOKUP(G27,Hodnoc!$P$1:$Q$9,2,0)</f>
        <v>57</v>
      </c>
    </row>
    <row r="28" spans="1:11" ht="12.75">
      <c r="A28" s="7">
        <v>28</v>
      </c>
      <c r="B28" s="8">
        <v>39214</v>
      </c>
      <c r="C28" s="8" t="s">
        <v>277</v>
      </c>
      <c r="D28" s="8"/>
      <c r="E28" s="7" t="s">
        <v>291</v>
      </c>
      <c r="F28" s="12" t="s">
        <v>158</v>
      </c>
      <c r="G28" s="10" t="s">
        <v>38</v>
      </c>
      <c r="H28" s="10" t="s">
        <v>151</v>
      </c>
      <c r="I28" s="10" t="s">
        <v>152</v>
      </c>
      <c r="J28" s="10" t="str">
        <f t="shared" si="0"/>
        <v>A</v>
      </c>
      <c r="K28" s="11">
        <f ca="1">VLOOKUP(F28,OFFSET(Hodnoc!$A$1:$C$23,0,IF(I28="Hory",0,IF(I28="Ledy",3,IF(I28="Písek",6,IF(I28="Skalky",9,IF(I28="Boulder",12,"chyba")))))),IF(J28="A",2,3),0)*VLOOKUP(G28,Hodnoc!$P$1:$Q$9,2,0)</f>
        <v>31.5</v>
      </c>
    </row>
    <row r="29" spans="1:11" ht="12.75">
      <c r="A29" s="7">
        <v>29</v>
      </c>
      <c r="B29" s="8">
        <v>39214</v>
      </c>
      <c r="C29" s="8" t="s">
        <v>277</v>
      </c>
      <c r="D29" s="8"/>
      <c r="E29" s="7" t="s">
        <v>292</v>
      </c>
      <c r="F29" s="12">
        <v>6</v>
      </c>
      <c r="G29" s="10" t="s">
        <v>38</v>
      </c>
      <c r="H29" s="10" t="s">
        <v>151</v>
      </c>
      <c r="I29" s="10" t="s">
        <v>152</v>
      </c>
      <c r="J29" s="10" t="str">
        <f t="shared" si="0"/>
        <v>A</v>
      </c>
      <c r="K29" s="11">
        <f ca="1">VLOOKUP(F29,OFFSET(Hodnoc!$A$1:$C$23,0,IF(I29="Hory",0,IF(I29="Ledy",3,IF(I29="Písek",6,IF(I29="Skalky",9,IF(I29="Boulder",12,"chyba")))))),IF(J29="A",2,3),0)*VLOOKUP(G29,Hodnoc!$P$1:$Q$9,2,0)</f>
        <v>27</v>
      </c>
    </row>
    <row r="30" spans="1:11" ht="12.75">
      <c r="A30" s="7">
        <v>30</v>
      </c>
      <c r="B30" s="8">
        <v>39214</v>
      </c>
      <c r="C30" s="8" t="s">
        <v>277</v>
      </c>
      <c r="D30" s="8"/>
      <c r="E30" s="7" t="s">
        <v>281</v>
      </c>
      <c r="F30" s="12">
        <v>9</v>
      </c>
      <c r="G30" s="10" t="s">
        <v>85</v>
      </c>
      <c r="H30" s="10" t="s">
        <v>151</v>
      </c>
      <c r="I30" s="10" t="s">
        <v>152</v>
      </c>
      <c r="J30" s="10" t="str">
        <f t="shared" si="0"/>
        <v>A</v>
      </c>
      <c r="K30" s="11">
        <f ca="1">VLOOKUP(F30,OFFSET(Hodnoc!$A$1:$C$23,0,IF(I30="Hory",0,IF(I30="Ledy",3,IF(I30="Písek",6,IF(I30="Skalky",9,IF(I30="Boulder",12,"chyba")))))),IF(J30="A",2,3),0)*VLOOKUP(G30,Hodnoc!$P$1:$Q$9,2,0)</f>
        <v>61</v>
      </c>
    </row>
    <row r="31" spans="1:11" ht="12.75">
      <c r="A31" s="7">
        <v>31</v>
      </c>
      <c r="B31" s="8">
        <v>39214</v>
      </c>
      <c r="C31" s="8" t="s">
        <v>277</v>
      </c>
      <c r="D31" s="8"/>
      <c r="E31" s="7" t="s">
        <v>293</v>
      </c>
      <c r="F31" s="12" t="s">
        <v>150</v>
      </c>
      <c r="G31" s="10" t="s">
        <v>38</v>
      </c>
      <c r="H31" s="10" t="s">
        <v>151</v>
      </c>
      <c r="I31" s="10" t="s">
        <v>152</v>
      </c>
      <c r="J31" s="10" t="str">
        <f t="shared" si="0"/>
        <v>A</v>
      </c>
      <c r="K31" s="11">
        <f ca="1">VLOOKUP(F31,OFFSET(Hodnoc!$A$1:$C$23,0,IF(I31="Hory",0,IF(I31="Ledy",3,IF(I31="Písek",6,IF(I31="Skalky",9,IF(I31="Boulder",12,"chyba")))))),IF(J31="A",2,3),0)*VLOOKUP(G31,Hodnoc!$P$1:$Q$9,2,0)</f>
        <v>84</v>
      </c>
    </row>
    <row r="32" spans="1:11" ht="12.75">
      <c r="A32" s="7">
        <v>32</v>
      </c>
      <c r="B32" s="8">
        <v>39214</v>
      </c>
      <c r="C32" s="8" t="s">
        <v>277</v>
      </c>
      <c r="D32" s="8"/>
      <c r="E32" s="7" t="s">
        <v>294</v>
      </c>
      <c r="F32" s="12" t="s">
        <v>146</v>
      </c>
      <c r="G32" s="10" t="s">
        <v>38</v>
      </c>
      <c r="H32" s="10" t="s">
        <v>151</v>
      </c>
      <c r="I32" s="10" t="s">
        <v>152</v>
      </c>
      <c r="J32" s="10" t="str">
        <f t="shared" si="0"/>
        <v>A</v>
      </c>
      <c r="K32" s="11">
        <f ca="1">VLOOKUP(F32,OFFSET(Hodnoc!$A$1:$C$23,0,IF(I32="Hory",0,IF(I32="Ledy",3,IF(I32="Písek",6,IF(I32="Skalky",9,IF(I32="Boulder",12,"chyba")))))),IF(J32="A",2,3),0)*VLOOKUP(G32,Hodnoc!$P$1:$Q$9,2,0)</f>
        <v>57</v>
      </c>
    </row>
    <row r="33" spans="1:11" ht="12.75">
      <c r="A33" s="7">
        <v>33</v>
      </c>
      <c r="B33" s="8">
        <v>39213</v>
      </c>
      <c r="C33" s="8" t="s">
        <v>277</v>
      </c>
      <c r="D33" s="8"/>
      <c r="E33" s="7" t="s">
        <v>295</v>
      </c>
      <c r="F33" s="12">
        <v>7</v>
      </c>
      <c r="G33" s="10" t="s">
        <v>5</v>
      </c>
      <c r="H33" s="10" t="s">
        <v>151</v>
      </c>
      <c r="I33" s="10" t="s">
        <v>152</v>
      </c>
      <c r="J33" s="10" t="str">
        <f t="shared" si="0"/>
        <v>B</v>
      </c>
      <c r="K33" s="11">
        <f ca="1">VLOOKUP(F33,OFFSET(Hodnoc!$A$1:$C$23,0,IF(I33="Hory",0,IF(I33="Ledy",3,IF(I33="Písek",6,IF(I33="Skalky",9,IF(I33="Boulder",12,"chyba")))))),IF(J33="A",2,3),0)*VLOOKUP(G33,Hodnoc!$P$1:$Q$9,2,0)</f>
        <v>18.2</v>
      </c>
    </row>
    <row r="34" spans="1:11" ht="12.75">
      <c r="A34" s="7">
        <v>34</v>
      </c>
      <c r="B34" s="8">
        <v>39213</v>
      </c>
      <c r="C34" s="8" t="s">
        <v>277</v>
      </c>
      <c r="D34" s="8"/>
      <c r="E34" s="7" t="s">
        <v>296</v>
      </c>
      <c r="F34" s="12" t="s">
        <v>150</v>
      </c>
      <c r="G34" s="10" t="s">
        <v>85</v>
      </c>
      <c r="H34" s="10" t="s">
        <v>151</v>
      </c>
      <c r="I34" s="10" t="s">
        <v>152</v>
      </c>
      <c r="J34" s="10" t="str">
        <f aca="true" t="shared" si="1" ref="J34:J65">IF(OR(G34="TR",G34="TRO"),"B","A")</f>
        <v>A</v>
      </c>
      <c r="K34" s="11">
        <f ca="1">VLOOKUP(F34,OFFSET(Hodnoc!$A$1:$C$23,0,IF(I34="Hory",0,IF(I34="Ledy",3,IF(I34="Písek",6,IF(I34="Skalky",9,IF(I34="Boulder",12,"chyba")))))),IF(J34="A",2,3),0)*VLOOKUP(G34,Hodnoc!$P$1:$Q$9,2,0)</f>
        <v>56</v>
      </c>
    </row>
    <row r="35" spans="1:11" ht="12.75">
      <c r="A35" s="7">
        <v>35</v>
      </c>
      <c r="B35" s="8">
        <v>39208</v>
      </c>
      <c r="C35" s="8" t="s">
        <v>135</v>
      </c>
      <c r="D35" s="8"/>
      <c r="E35" s="7" t="s">
        <v>297</v>
      </c>
      <c r="F35" s="12" t="s">
        <v>150</v>
      </c>
      <c r="G35" s="10" t="s">
        <v>40</v>
      </c>
      <c r="H35" s="10" t="s">
        <v>151</v>
      </c>
      <c r="I35" s="10" t="s">
        <v>152</v>
      </c>
      <c r="J35" s="10" t="str">
        <f t="shared" si="1"/>
        <v>A</v>
      </c>
      <c r="K35" s="11">
        <f ca="1">VLOOKUP(F35,OFFSET(Hodnoc!$A$1:$C$23,0,IF(I35="Hory",0,IF(I35="Ledy",3,IF(I35="Písek",6,IF(I35="Skalky",9,IF(I35="Boulder",12,"chyba")))))),IF(J35="A",2,3),0)*VLOOKUP(G35,Hodnoc!$P$1:$Q$9,2,0)</f>
        <v>84</v>
      </c>
    </row>
    <row r="36" spans="1:11" ht="12.75">
      <c r="A36" s="7">
        <v>36</v>
      </c>
      <c r="B36" s="8">
        <v>39215</v>
      </c>
      <c r="C36" s="8" t="s">
        <v>277</v>
      </c>
      <c r="D36" s="8" t="s">
        <v>322</v>
      </c>
      <c r="E36" s="7" t="s">
        <v>323</v>
      </c>
      <c r="F36" s="12" t="s">
        <v>147</v>
      </c>
      <c r="G36" s="10" t="s">
        <v>38</v>
      </c>
      <c r="H36" s="10" t="s">
        <v>151</v>
      </c>
      <c r="I36" s="10" t="s">
        <v>152</v>
      </c>
      <c r="J36" s="10" t="str">
        <f t="shared" si="1"/>
        <v>A</v>
      </c>
      <c r="K36" s="11">
        <f ca="1">VLOOKUP(F36,OFFSET(Hodnoc!$A$1:$C$23,0,IF(I36="Hory",0,IF(I36="Ledy",3,IF(I36="Písek",6,IF(I36="Skalky",9,IF(I36="Boulder",12,"chyba")))))),IF(J36="A",2,3),0)*VLOOKUP(G36,Hodnoc!$P$1:$Q$9,2,0)</f>
        <v>49.5</v>
      </c>
    </row>
    <row r="37" spans="1:11" ht="12.75">
      <c r="A37" s="7">
        <v>37</v>
      </c>
      <c r="B37" s="8">
        <v>39235</v>
      </c>
      <c r="C37" s="8" t="s">
        <v>402</v>
      </c>
      <c r="D37" s="8" t="s">
        <v>68</v>
      </c>
      <c r="E37" s="7" t="s">
        <v>403</v>
      </c>
      <c r="F37" s="12" t="s">
        <v>124</v>
      </c>
      <c r="G37" s="10" t="s">
        <v>132</v>
      </c>
      <c r="H37" s="10" t="s">
        <v>151</v>
      </c>
      <c r="I37" s="10" t="s">
        <v>240</v>
      </c>
      <c r="J37" s="10" t="str">
        <f t="shared" si="1"/>
        <v>A</v>
      </c>
      <c r="K37" s="11">
        <f ca="1">VLOOKUP(F37,OFFSET(Hodnoc!$A$1:$C$23,0,IF(I37="Hory",0,IF(I37="Ledy",3,IF(I37="Písek",6,IF(I37="Skalky",9,IF(I37="Boulder",12,"chyba")))))),IF(J37="A",2,3),0)*VLOOKUP(G37,Hodnoc!$P$1:$Q$9,2,0)</f>
        <v>8</v>
      </c>
    </row>
    <row r="38" spans="1:11" ht="12.75">
      <c r="A38" s="7">
        <v>38</v>
      </c>
      <c r="B38" s="8">
        <v>39235</v>
      </c>
      <c r="C38" s="8" t="s">
        <v>402</v>
      </c>
      <c r="D38" s="8" t="s">
        <v>68</v>
      </c>
      <c r="E38" s="7" t="s">
        <v>404</v>
      </c>
      <c r="F38" s="12">
        <v>4</v>
      </c>
      <c r="G38" s="10" t="s">
        <v>132</v>
      </c>
      <c r="H38" s="10" t="s">
        <v>151</v>
      </c>
      <c r="I38" s="10" t="s">
        <v>240</v>
      </c>
      <c r="J38" s="10" t="str">
        <f t="shared" si="1"/>
        <v>A</v>
      </c>
      <c r="K38" s="11">
        <f ca="1">VLOOKUP(F38,OFFSET(Hodnoc!$A$1:$C$23,0,IF(I38="Hory",0,IF(I38="Ledy",3,IF(I38="Písek",6,IF(I38="Skalky",9,IF(I38="Boulder",12,"chyba")))))),IF(J38="A",2,3),0)*VLOOKUP(G38,Hodnoc!$P$1:$Q$9,2,0)</f>
        <v>6</v>
      </c>
    </row>
    <row r="39" spans="1:11" ht="12.75">
      <c r="A39" s="7">
        <v>39</v>
      </c>
      <c r="B39" s="8">
        <v>39235</v>
      </c>
      <c r="C39" s="8" t="s">
        <v>402</v>
      </c>
      <c r="D39" s="8" t="s">
        <v>68</v>
      </c>
      <c r="E39" s="7" t="s">
        <v>405</v>
      </c>
      <c r="F39" s="12" t="s">
        <v>126</v>
      </c>
      <c r="G39" s="10" t="s">
        <v>132</v>
      </c>
      <c r="H39" s="10" t="s">
        <v>151</v>
      </c>
      <c r="I39" s="10" t="s">
        <v>240</v>
      </c>
      <c r="J39" s="10" t="str">
        <f t="shared" si="1"/>
        <v>A</v>
      </c>
      <c r="K39" s="11">
        <f ca="1">VLOOKUP(F39,OFFSET(Hodnoc!$A$1:$C$23,0,IF(I39="Hory",0,IF(I39="Ledy",3,IF(I39="Písek",6,IF(I39="Skalky",9,IF(I39="Boulder",12,"chyba")))))),IF(J39="A",2,3),0)*VLOOKUP(G39,Hodnoc!$P$1:$Q$9,2,0)</f>
        <v>16</v>
      </c>
    </row>
    <row r="40" spans="1:11" ht="12.75">
      <c r="A40" s="7">
        <v>40</v>
      </c>
      <c r="B40" s="8">
        <v>39235</v>
      </c>
      <c r="C40" s="8" t="s">
        <v>402</v>
      </c>
      <c r="D40" s="8" t="s">
        <v>68</v>
      </c>
      <c r="E40" s="7" t="s">
        <v>406</v>
      </c>
      <c r="F40" s="12" t="s">
        <v>122</v>
      </c>
      <c r="G40" s="10" t="s">
        <v>132</v>
      </c>
      <c r="H40" s="10" t="s">
        <v>151</v>
      </c>
      <c r="I40" s="10" t="s">
        <v>240</v>
      </c>
      <c r="J40" s="10" t="str">
        <f t="shared" si="1"/>
        <v>A</v>
      </c>
      <c r="K40" s="11">
        <f ca="1">VLOOKUP(F40,OFFSET(Hodnoc!$A$1:$C$23,0,IF(I40="Hory",0,IF(I40="Ledy",3,IF(I40="Písek",6,IF(I40="Skalky",9,IF(I40="Boulder",12,"chyba")))))),IF(J40="A",2,3),0)*VLOOKUP(G40,Hodnoc!$P$1:$Q$9,2,0)</f>
        <v>24</v>
      </c>
    </row>
    <row r="41" spans="1:11" ht="12.75">
      <c r="A41" s="7">
        <v>41</v>
      </c>
      <c r="B41" s="8">
        <v>39235</v>
      </c>
      <c r="C41" s="8" t="s">
        <v>402</v>
      </c>
      <c r="D41" s="8" t="s">
        <v>68</v>
      </c>
      <c r="E41" s="7" t="s">
        <v>407</v>
      </c>
      <c r="F41" s="12" t="s">
        <v>124</v>
      </c>
      <c r="G41" s="10" t="s">
        <v>132</v>
      </c>
      <c r="H41" s="10" t="s">
        <v>151</v>
      </c>
      <c r="I41" s="10" t="s">
        <v>240</v>
      </c>
      <c r="J41" s="10" t="str">
        <f t="shared" si="1"/>
        <v>A</v>
      </c>
      <c r="K41" s="11">
        <f ca="1">VLOOKUP(F41,OFFSET(Hodnoc!$A$1:$C$23,0,IF(I41="Hory",0,IF(I41="Ledy",3,IF(I41="Písek",6,IF(I41="Skalky",9,IF(I41="Boulder",12,"chyba")))))),IF(J41="A",2,3),0)*VLOOKUP(G41,Hodnoc!$P$1:$Q$9,2,0)</f>
        <v>8</v>
      </c>
    </row>
    <row r="42" spans="1:11" ht="12.75">
      <c r="A42" s="7">
        <v>42</v>
      </c>
      <c r="B42" s="8">
        <v>39235</v>
      </c>
      <c r="C42" s="8" t="s">
        <v>402</v>
      </c>
      <c r="D42" s="8" t="s">
        <v>68</v>
      </c>
      <c r="E42" s="7" t="s">
        <v>408</v>
      </c>
      <c r="F42" s="12" t="s">
        <v>162</v>
      </c>
      <c r="G42" s="10" t="s">
        <v>132</v>
      </c>
      <c r="H42" s="10" t="s">
        <v>151</v>
      </c>
      <c r="I42" s="10" t="s">
        <v>240</v>
      </c>
      <c r="J42" s="10" t="str">
        <f t="shared" si="1"/>
        <v>A</v>
      </c>
      <c r="K42" s="11">
        <f ca="1">VLOOKUP(F42,OFFSET(Hodnoc!$A$1:$C$23,0,IF(I42="Hory",0,IF(I42="Ledy",3,IF(I42="Písek",6,IF(I42="Skalky",9,IF(I42="Boulder",12,"chyba")))))),IF(J42="A",2,3),0)*VLOOKUP(G42,Hodnoc!$P$1:$Q$9,2,0)</f>
        <v>38</v>
      </c>
    </row>
    <row r="43" spans="1:11" ht="12.75">
      <c r="A43" s="7">
        <v>43</v>
      </c>
      <c r="B43" s="8">
        <v>39235</v>
      </c>
      <c r="C43" s="8" t="s">
        <v>402</v>
      </c>
      <c r="D43" s="8" t="s">
        <v>68</v>
      </c>
      <c r="E43" s="7" t="s">
        <v>409</v>
      </c>
      <c r="F43" s="12" t="s">
        <v>123</v>
      </c>
      <c r="G43" s="10" t="s">
        <v>132</v>
      </c>
      <c r="H43" s="10" t="s">
        <v>151</v>
      </c>
      <c r="I43" s="10" t="s">
        <v>240</v>
      </c>
      <c r="J43" s="10" t="str">
        <f t="shared" si="1"/>
        <v>A</v>
      </c>
      <c r="K43" s="11">
        <f ca="1">VLOOKUP(F43,OFFSET(Hodnoc!$A$1:$C$23,0,IF(I43="Hory",0,IF(I43="Ledy",3,IF(I43="Písek",6,IF(I43="Skalky",9,IF(I43="Boulder",12,"chyba")))))),IF(J43="A",2,3),0)*VLOOKUP(G43,Hodnoc!$P$1:$Q$9,2,0)</f>
        <v>12</v>
      </c>
    </row>
    <row r="44" spans="1:11" ht="12.75">
      <c r="A44" s="7">
        <v>44</v>
      </c>
      <c r="B44" s="8">
        <v>39235</v>
      </c>
      <c r="C44" s="8" t="s">
        <v>402</v>
      </c>
      <c r="D44" s="8" t="s">
        <v>68</v>
      </c>
      <c r="E44" s="7" t="s">
        <v>410</v>
      </c>
      <c r="F44" s="12" t="s">
        <v>130</v>
      </c>
      <c r="G44" s="10" t="s">
        <v>132</v>
      </c>
      <c r="H44" s="10" t="s">
        <v>151</v>
      </c>
      <c r="I44" s="10" t="s">
        <v>240</v>
      </c>
      <c r="J44" s="10" t="str">
        <f t="shared" si="1"/>
        <v>A</v>
      </c>
      <c r="K44" s="11">
        <f ca="1">VLOOKUP(F44,OFFSET(Hodnoc!$A$1:$C$23,0,IF(I44="Hory",0,IF(I44="Ledy",3,IF(I44="Písek",6,IF(I44="Skalky",9,IF(I44="Boulder",12,"chyba")))))),IF(J44="A",2,3),0)*VLOOKUP(G44,Hodnoc!$P$1:$Q$9,2,0)</f>
        <v>20</v>
      </c>
    </row>
    <row r="45" spans="1:11" ht="12.75">
      <c r="A45" s="7">
        <v>45</v>
      </c>
      <c r="B45" s="8">
        <v>39235</v>
      </c>
      <c r="C45" s="8" t="s">
        <v>402</v>
      </c>
      <c r="D45" s="8" t="s">
        <v>68</v>
      </c>
      <c r="E45" s="7" t="s">
        <v>411</v>
      </c>
      <c r="F45" s="12">
        <v>4</v>
      </c>
      <c r="G45" s="10" t="s">
        <v>132</v>
      </c>
      <c r="H45" s="10" t="s">
        <v>151</v>
      </c>
      <c r="I45" s="10" t="s">
        <v>240</v>
      </c>
      <c r="J45" s="10" t="str">
        <f t="shared" si="1"/>
        <v>A</v>
      </c>
      <c r="K45" s="11">
        <f ca="1">VLOOKUP(F45,OFFSET(Hodnoc!$A$1:$C$23,0,IF(I45="Hory",0,IF(I45="Ledy",3,IF(I45="Písek",6,IF(I45="Skalky",9,IF(I45="Boulder",12,"chyba")))))),IF(J45="A",2,3),0)*VLOOKUP(G45,Hodnoc!$P$1:$Q$9,2,0)</f>
        <v>6</v>
      </c>
    </row>
    <row r="46" spans="1:11" ht="12.75">
      <c r="A46" s="7">
        <v>46</v>
      </c>
      <c r="B46" s="8">
        <v>39235</v>
      </c>
      <c r="C46" s="8" t="s">
        <v>402</v>
      </c>
      <c r="D46" s="8" t="s">
        <v>68</v>
      </c>
      <c r="E46" s="7" t="s">
        <v>412</v>
      </c>
      <c r="F46" s="12">
        <v>4</v>
      </c>
      <c r="G46" s="10" t="s">
        <v>132</v>
      </c>
      <c r="H46" s="10" t="s">
        <v>151</v>
      </c>
      <c r="I46" s="10" t="s">
        <v>240</v>
      </c>
      <c r="J46" s="10" t="str">
        <f t="shared" si="1"/>
        <v>A</v>
      </c>
      <c r="K46" s="11">
        <f ca="1">VLOOKUP(F46,OFFSET(Hodnoc!$A$1:$C$23,0,IF(I46="Hory",0,IF(I46="Ledy",3,IF(I46="Písek",6,IF(I46="Skalky",9,IF(I46="Boulder",12,"chyba")))))),IF(J46="A",2,3),0)*VLOOKUP(G46,Hodnoc!$P$1:$Q$9,2,0)</f>
        <v>6</v>
      </c>
    </row>
    <row r="47" spans="1:11" ht="12.75">
      <c r="A47" s="7">
        <v>47</v>
      </c>
      <c r="B47" s="8">
        <v>39235</v>
      </c>
      <c r="C47" s="8" t="s">
        <v>402</v>
      </c>
      <c r="D47" s="8" t="s">
        <v>68</v>
      </c>
      <c r="E47" s="7" t="s">
        <v>413</v>
      </c>
      <c r="F47" s="12" t="s">
        <v>123</v>
      </c>
      <c r="G47" s="10" t="s">
        <v>132</v>
      </c>
      <c r="H47" s="10" t="s">
        <v>151</v>
      </c>
      <c r="I47" s="10" t="s">
        <v>240</v>
      </c>
      <c r="J47" s="10" t="str">
        <f t="shared" si="1"/>
        <v>A</v>
      </c>
      <c r="K47" s="11">
        <f ca="1">VLOOKUP(F47,OFFSET(Hodnoc!$A$1:$C$23,0,IF(I47="Hory",0,IF(I47="Ledy",3,IF(I47="Písek",6,IF(I47="Skalky",9,IF(I47="Boulder",12,"chyba")))))),IF(J47="A",2,3),0)*VLOOKUP(G47,Hodnoc!$P$1:$Q$9,2,0)</f>
        <v>12</v>
      </c>
    </row>
    <row r="48" spans="1:11" ht="12.75">
      <c r="A48" s="7">
        <v>48</v>
      </c>
      <c r="B48" s="8">
        <v>39235</v>
      </c>
      <c r="C48" s="8" t="s">
        <v>402</v>
      </c>
      <c r="D48" s="8" t="s">
        <v>68</v>
      </c>
      <c r="E48" s="7" t="s">
        <v>414</v>
      </c>
      <c r="F48" s="12">
        <v>4</v>
      </c>
      <c r="G48" s="10" t="s">
        <v>132</v>
      </c>
      <c r="H48" s="10" t="s">
        <v>151</v>
      </c>
      <c r="I48" s="10" t="s">
        <v>240</v>
      </c>
      <c r="J48" s="10" t="str">
        <f t="shared" si="1"/>
        <v>A</v>
      </c>
      <c r="K48" s="11">
        <f ca="1">VLOOKUP(F48,OFFSET(Hodnoc!$A$1:$C$23,0,IF(I48="Hory",0,IF(I48="Ledy",3,IF(I48="Písek",6,IF(I48="Skalky",9,IF(I48="Boulder",12,"chyba")))))),IF(J48="A",2,3),0)*VLOOKUP(G48,Hodnoc!$P$1:$Q$9,2,0)</f>
        <v>6</v>
      </c>
    </row>
    <row r="49" spans="1:11" ht="12.75">
      <c r="A49" s="7">
        <v>49</v>
      </c>
      <c r="B49" s="8">
        <v>39235</v>
      </c>
      <c r="C49" s="8" t="s">
        <v>402</v>
      </c>
      <c r="D49" s="8" t="s">
        <v>68</v>
      </c>
      <c r="E49" s="7" t="s">
        <v>415</v>
      </c>
      <c r="F49" s="12" t="s">
        <v>124</v>
      </c>
      <c r="G49" s="10" t="s">
        <v>132</v>
      </c>
      <c r="H49" s="10" t="s">
        <v>151</v>
      </c>
      <c r="I49" s="10" t="s">
        <v>240</v>
      </c>
      <c r="J49" s="10" t="str">
        <f t="shared" si="1"/>
        <v>A</v>
      </c>
      <c r="K49" s="11">
        <f ca="1">VLOOKUP(F49,OFFSET(Hodnoc!$A$1:$C$23,0,IF(I49="Hory",0,IF(I49="Ledy",3,IF(I49="Písek",6,IF(I49="Skalky",9,IF(I49="Boulder",12,"chyba")))))),IF(J49="A",2,3),0)*VLOOKUP(G49,Hodnoc!$P$1:$Q$9,2,0)</f>
        <v>8</v>
      </c>
    </row>
    <row r="50" spans="1:11" ht="12.75">
      <c r="A50" s="7">
        <v>50</v>
      </c>
      <c r="B50" s="8">
        <v>39235</v>
      </c>
      <c r="C50" s="8" t="s">
        <v>402</v>
      </c>
      <c r="D50" s="8" t="s">
        <v>68</v>
      </c>
      <c r="E50" s="7" t="s">
        <v>416</v>
      </c>
      <c r="F50" s="12" t="s">
        <v>122</v>
      </c>
      <c r="G50" s="10" t="s">
        <v>132</v>
      </c>
      <c r="H50" s="10" t="s">
        <v>151</v>
      </c>
      <c r="I50" s="10" t="s">
        <v>240</v>
      </c>
      <c r="J50" s="10" t="str">
        <f t="shared" si="1"/>
        <v>A</v>
      </c>
      <c r="K50" s="11">
        <f ca="1">VLOOKUP(F50,OFFSET(Hodnoc!$A$1:$C$23,0,IF(I50="Hory",0,IF(I50="Ledy",3,IF(I50="Písek",6,IF(I50="Skalky",9,IF(I50="Boulder",12,"chyba")))))),IF(J50="A",2,3),0)*VLOOKUP(G50,Hodnoc!$P$1:$Q$9,2,0)</f>
        <v>24</v>
      </c>
    </row>
    <row r="51" spans="1:11" ht="12.75">
      <c r="A51" s="7">
        <v>51</v>
      </c>
      <c r="B51" s="8">
        <v>39235</v>
      </c>
      <c r="C51" s="8" t="s">
        <v>402</v>
      </c>
      <c r="D51" s="8" t="s">
        <v>68</v>
      </c>
      <c r="E51" s="7" t="s">
        <v>417</v>
      </c>
      <c r="F51" s="12" t="s">
        <v>162</v>
      </c>
      <c r="G51" s="10" t="s">
        <v>132</v>
      </c>
      <c r="H51" s="10" t="s">
        <v>151</v>
      </c>
      <c r="I51" s="10" t="s">
        <v>240</v>
      </c>
      <c r="J51" s="10" t="str">
        <f t="shared" si="1"/>
        <v>A</v>
      </c>
      <c r="K51" s="11">
        <f ca="1">VLOOKUP(F51,OFFSET(Hodnoc!$A$1:$C$23,0,IF(I51="Hory",0,IF(I51="Ledy",3,IF(I51="Písek",6,IF(I51="Skalky",9,IF(I51="Boulder",12,"chyba")))))),IF(J51="A",2,3),0)*VLOOKUP(G51,Hodnoc!$P$1:$Q$9,2,0)</f>
        <v>38</v>
      </c>
    </row>
    <row r="52" spans="1:11" ht="12.75">
      <c r="A52" s="7">
        <v>52</v>
      </c>
      <c r="B52" s="8">
        <v>39235</v>
      </c>
      <c r="C52" s="8" t="s">
        <v>402</v>
      </c>
      <c r="D52" s="8" t="s">
        <v>68</v>
      </c>
      <c r="E52" s="7" t="s">
        <v>418</v>
      </c>
      <c r="F52" s="12">
        <v>4</v>
      </c>
      <c r="G52" s="10" t="s">
        <v>132</v>
      </c>
      <c r="H52" s="10" t="s">
        <v>151</v>
      </c>
      <c r="I52" s="10" t="s">
        <v>240</v>
      </c>
      <c r="J52" s="10" t="str">
        <f t="shared" si="1"/>
        <v>A</v>
      </c>
      <c r="K52" s="11">
        <f ca="1">VLOOKUP(F52,OFFSET(Hodnoc!$A$1:$C$23,0,IF(I52="Hory",0,IF(I52="Ledy",3,IF(I52="Písek",6,IF(I52="Skalky",9,IF(I52="Boulder",12,"chyba")))))),IF(J52="A",2,3),0)*VLOOKUP(G52,Hodnoc!$P$1:$Q$9,2,0)</f>
        <v>6</v>
      </c>
    </row>
    <row r="53" spans="1:11" ht="12.75">
      <c r="A53" s="7">
        <v>53</v>
      </c>
      <c r="B53" s="8">
        <v>39235</v>
      </c>
      <c r="C53" s="8" t="s">
        <v>402</v>
      </c>
      <c r="D53" s="8" t="s">
        <v>68</v>
      </c>
      <c r="E53" s="7" t="s">
        <v>419</v>
      </c>
      <c r="F53" s="12" t="s">
        <v>128</v>
      </c>
      <c r="G53" s="10" t="s">
        <v>132</v>
      </c>
      <c r="H53" s="10" t="s">
        <v>151</v>
      </c>
      <c r="I53" s="10" t="s">
        <v>240</v>
      </c>
      <c r="J53" s="10" t="str">
        <f t="shared" si="1"/>
        <v>A</v>
      </c>
      <c r="K53" s="11">
        <f ca="1">VLOOKUP(F53,OFFSET(Hodnoc!$A$1:$C$23,0,IF(I53="Hory",0,IF(I53="Ledy",3,IF(I53="Písek",6,IF(I53="Skalky",9,IF(I53="Boulder",12,"chyba")))))),IF(J53="A",2,3),0)*VLOOKUP(G53,Hodnoc!$P$1:$Q$9,2,0)</f>
        <v>33</v>
      </c>
    </row>
    <row r="54" spans="1:11" ht="12.75">
      <c r="A54" s="7">
        <v>54</v>
      </c>
      <c r="B54" s="8">
        <v>39235</v>
      </c>
      <c r="C54" s="8" t="s">
        <v>402</v>
      </c>
      <c r="D54" s="8" t="s">
        <v>68</v>
      </c>
      <c r="E54" s="7" t="s">
        <v>420</v>
      </c>
      <c r="F54" s="12" t="s">
        <v>122</v>
      </c>
      <c r="G54" s="10" t="s">
        <v>132</v>
      </c>
      <c r="H54" s="10" t="s">
        <v>151</v>
      </c>
      <c r="I54" s="10" t="s">
        <v>240</v>
      </c>
      <c r="J54" s="10" t="str">
        <f t="shared" si="1"/>
        <v>A</v>
      </c>
      <c r="K54" s="11">
        <f ca="1">VLOOKUP(F54,OFFSET(Hodnoc!$A$1:$C$23,0,IF(I54="Hory",0,IF(I54="Ledy",3,IF(I54="Písek",6,IF(I54="Skalky",9,IF(I54="Boulder",12,"chyba")))))),IF(J54="A",2,3),0)*VLOOKUP(G54,Hodnoc!$P$1:$Q$9,2,0)</f>
        <v>24</v>
      </c>
    </row>
    <row r="55" spans="1:11" ht="12.75">
      <c r="A55" s="7">
        <v>55</v>
      </c>
      <c r="B55" s="8">
        <v>39235</v>
      </c>
      <c r="C55" s="8" t="s">
        <v>402</v>
      </c>
      <c r="D55" s="8" t="s">
        <v>68</v>
      </c>
      <c r="E55" s="7" t="s">
        <v>421</v>
      </c>
      <c r="F55" s="12" t="s">
        <v>129</v>
      </c>
      <c r="G55" s="10" t="s">
        <v>132</v>
      </c>
      <c r="H55" s="10" t="s">
        <v>151</v>
      </c>
      <c r="I55" s="10" t="s">
        <v>240</v>
      </c>
      <c r="J55" s="10" t="str">
        <f t="shared" si="1"/>
        <v>A</v>
      </c>
      <c r="K55" s="11">
        <f ca="1">VLOOKUP(F55,OFFSET(Hodnoc!$A$1:$C$23,0,IF(I55="Hory",0,IF(I55="Ledy",3,IF(I55="Písek",6,IF(I55="Skalky",9,IF(I55="Boulder",12,"chyba")))))),IF(J55="A",2,3),0)*VLOOKUP(G55,Hodnoc!$P$1:$Q$9,2,0)</f>
        <v>30</v>
      </c>
    </row>
    <row r="56" spans="1:11" ht="12.75">
      <c r="A56" s="7">
        <v>56</v>
      </c>
      <c r="B56" s="8">
        <v>39235</v>
      </c>
      <c r="C56" s="8" t="s">
        <v>402</v>
      </c>
      <c r="D56" s="8" t="s">
        <v>68</v>
      </c>
      <c r="E56" s="7" t="s">
        <v>422</v>
      </c>
      <c r="F56" s="12" t="s">
        <v>130</v>
      </c>
      <c r="G56" s="10" t="s">
        <v>132</v>
      </c>
      <c r="H56" s="10" t="s">
        <v>151</v>
      </c>
      <c r="I56" s="10" t="s">
        <v>240</v>
      </c>
      <c r="J56" s="10" t="str">
        <f t="shared" si="1"/>
        <v>A</v>
      </c>
      <c r="K56" s="11">
        <f ca="1">VLOOKUP(F56,OFFSET(Hodnoc!$A$1:$C$23,0,IF(I56="Hory",0,IF(I56="Ledy",3,IF(I56="Písek",6,IF(I56="Skalky",9,IF(I56="Boulder",12,"chyba")))))),IF(J56="A",2,3),0)*VLOOKUP(G56,Hodnoc!$P$1:$Q$9,2,0)</f>
        <v>20</v>
      </c>
    </row>
    <row r="57" spans="1:11" ht="12.75">
      <c r="A57" s="7">
        <v>57</v>
      </c>
      <c r="B57" s="8">
        <v>39235</v>
      </c>
      <c r="C57" s="8" t="s">
        <v>402</v>
      </c>
      <c r="D57" s="8" t="s">
        <v>68</v>
      </c>
      <c r="E57" s="7" t="s">
        <v>423</v>
      </c>
      <c r="F57" s="12" t="s">
        <v>126</v>
      </c>
      <c r="G57" s="10" t="s">
        <v>132</v>
      </c>
      <c r="H57" s="10" t="s">
        <v>151</v>
      </c>
      <c r="I57" s="10" t="s">
        <v>240</v>
      </c>
      <c r="J57" s="10" t="str">
        <f t="shared" si="1"/>
        <v>A</v>
      </c>
      <c r="K57" s="11">
        <f ca="1">VLOOKUP(F57,OFFSET(Hodnoc!$A$1:$C$23,0,IF(I57="Hory",0,IF(I57="Ledy",3,IF(I57="Písek",6,IF(I57="Skalky",9,IF(I57="Boulder",12,"chyba")))))),IF(J57="A",2,3),0)*VLOOKUP(G57,Hodnoc!$P$1:$Q$9,2,0)</f>
        <v>16</v>
      </c>
    </row>
    <row r="58" spans="1:11" ht="12.75">
      <c r="A58" s="7">
        <v>58</v>
      </c>
      <c r="B58" s="8">
        <v>39235</v>
      </c>
      <c r="C58" s="8" t="s">
        <v>402</v>
      </c>
      <c r="D58" s="8" t="s">
        <v>68</v>
      </c>
      <c r="E58" s="7" t="s">
        <v>424</v>
      </c>
      <c r="F58" s="12">
        <v>3</v>
      </c>
      <c r="G58" s="10" t="s">
        <v>132</v>
      </c>
      <c r="H58" s="10" t="s">
        <v>151</v>
      </c>
      <c r="I58" s="10" t="s">
        <v>240</v>
      </c>
      <c r="J58" s="10" t="str">
        <f t="shared" si="1"/>
        <v>A</v>
      </c>
      <c r="K58" s="11">
        <f ca="1">VLOOKUP(F58,OFFSET(Hodnoc!$A$1:$C$23,0,IF(I58="Hory",0,IF(I58="Ledy",3,IF(I58="Písek",6,IF(I58="Skalky",9,IF(I58="Boulder",12,"chyba")))))),IF(J58="A",2,3),0)*VLOOKUP(G58,Hodnoc!$P$1:$Q$9,2,0)</f>
        <v>3</v>
      </c>
    </row>
    <row r="59" spans="1:11" ht="12.75">
      <c r="A59" s="7">
        <v>59</v>
      </c>
      <c r="B59" s="8">
        <v>39235</v>
      </c>
      <c r="C59" s="8" t="s">
        <v>402</v>
      </c>
      <c r="D59" s="8" t="s">
        <v>68</v>
      </c>
      <c r="E59" s="7" t="s">
        <v>425</v>
      </c>
      <c r="F59" s="12" t="s">
        <v>126</v>
      </c>
      <c r="G59" s="10" t="s">
        <v>132</v>
      </c>
      <c r="H59" s="10" t="s">
        <v>151</v>
      </c>
      <c r="I59" s="10" t="s">
        <v>240</v>
      </c>
      <c r="J59" s="10" t="str">
        <f t="shared" si="1"/>
        <v>A</v>
      </c>
      <c r="K59" s="11">
        <f ca="1">VLOOKUP(F59,OFFSET(Hodnoc!$A$1:$C$23,0,IF(I59="Hory",0,IF(I59="Ledy",3,IF(I59="Písek",6,IF(I59="Skalky",9,IF(I59="Boulder",12,"chyba")))))),IF(J59="A",2,3),0)*VLOOKUP(G59,Hodnoc!$P$1:$Q$9,2,0)</f>
        <v>16</v>
      </c>
    </row>
    <row r="60" spans="1:11" ht="12.75">
      <c r="A60" s="7">
        <v>60</v>
      </c>
      <c r="B60" s="8">
        <v>39235</v>
      </c>
      <c r="C60" s="8" t="s">
        <v>402</v>
      </c>
      <c r="D60" s="8" t="s">
        <v>68</v>
      </c>
      <c r="E60" s="7" t="s">
        <v>426</v>
      </c>
      <c r="F60" s="12" t="s">
        <v>123</v>
      </c>
      <c r="G60" s="10" t="s">
        <v>132</v>
      </c>
      <c r="H60" s="10" t="s">
        <v>151</v>
      </c>
      <c r="I60" s="10" t="s">
        <v>240</v>
      </c>
      <c r="J60" s="10" t="str">
        <f t="shared" si="1"/>
        <v>A</v>
      </c>
      <c r="K60" s="11">
        <f ca="1">VLOOKUP(F60,OFFSET(Hodnoc!$A$1:$C$23,0,IF(I60="Hory",0,IF(I60="Ledy",3,IF(I60="Písek",6,IF(I60="Skalky",9,IF(I60="Boulder",12,"chyba")))))),IF(J60="A",2,3),0)*VLOOKUP(G60,Hodnoc!$P$1:$Q$9,2,0)</f>
        <v>12</v>
      </c>
    </row>
    <row r="61" spans="1:11" ht="12.75">
      <c r="A61" s="7">
        <v>61</v>
      </c>
      <c r="B61" s="8">
        <v>39235</v>
      </c>
      <c r="C61" s="8" t="s">
        <v>402</v>
      </c>
      <c r="D61" s="8" t="s">
        <v>68</v>
      </c>
      <c r="E61" s="7" t="s">
        <v>427</v>
      </c>
      <c r="F61" s="12" t="s">
        <v>130</v>
      </c>
      <c r="G61" s="10" t="s">
        <v>132</v>
      </c>
      <c r="H61" s="10" t="s">
        <v>151</v>
      </c>
      <c r="I61" s="10" t="s">
        <v>240</v>
      </c>
      <c r="J61" s="10" t="str">
        <f t="shared" si="1"/>
        <v>A</v>
      </c>
      <c r="K61" s="11">
        <f ca="1">VLOOKUP(F61,OFFSET(Hodnoc!$A$1:$C$23,0,IF(I61="Hory",0,IF(I61="Ledy",3,IF(I61="Písek",6,IF(I61="Skalky",9,IF(I61="Boulder",12,"chyba")))))),IF(J61="A",2,3),0)*VLOOKUP(G61,Hodnoc!$P$1:$Q$9,2,0)</f>
        <v>20</v>
      </c>
    </row>
    <row r="62" spans="1:11" ht="12.75">
      <c r="A62" s="7">
        <v>62</v>
      </c>
      <c r="B62" s="8">
        <v>39235</v>
      </c>
      <c r="C62" s="8" t="s">
        <v>402</v>
      </c>
      <c r="D62" s="8" t="s">
        <v>68</v>
      </c>
      <c r="E62" s="7" t="s">
        <v>428</v>
      </c>
      <c r="F62" s="12" t="s">
        <v>124</v>
      </c>
      <c r="G62" s="10" t="s">
        <v>132</v>
      </c>
      <c r="H62" s="10" t="s">
        <v>151</v>
      </c>
      <c r="I62" s="10" t="s">
        <v>240</v>
      </c>
      <c r="J62" s="10" t="str">
        <f t="shared" si="1"/>
        <v>A</v>
      </c>
      <c r="K62" s="11">
        <f ca="1">VLOOKUP(F62,OFFSET(Hodnoc!$A$1:$C$23,0,IF(I62="Hory",0,IF(I62="Ledy",3,IF(I62="Písek",6,IF(I62="Skalky",9,IF(I62="Boulder",12,"chyba")))))),IF(J62="A",2,3),0)*VLOOKUP(G62,Hodnoc!$P$1:$Q$9,2,0)</f>
        <v>8</v>
      </c>
    </row>
    <row r="63" spans="1:11" ht="12.75">
      <c r="A63" s="7">
        <v>63</v>
      </c>
      <c r="B63" s="8">
        <v>39235</v>
      </c>
      <c r="C63" s="8" t="s">
        <v>402</v>
      </c>
      <c r="D63" s="8" t="s">
        <v>68</v>
      </c>
      <c r="E63" s="7" t="s">
        <v>429</v>
      </c>
      <c r="F63" s="12" t="s">
        <v>123</v>
      </c>
      <c r="G63" s="10" t="s">
        <v>132</v>
      </c>
      <c r="H63" s="10" t="s">
        <v>151</v>
      </c>
      <c r="I63" s="10" t="s">
        <v>240</v>
      </c>
      <c r="J63" s="10" t="str">
        <f t="shared" si="1"/>
        <v>A</v>
      </c>
      <c r="K63" s="11">
        <f ca="1">VLOOKUP(F63,OFFSET(Hodnoc!$A$1:$C$23,0,IF(I63="Hory",0,IF(I63="Ledy",3,IF(I63="Písek",6,IF(I63="Skalky",9,IF(I63="Boulder",12,"chyba")))))),IF(J63="A",2,3),0)*VLOOKUP(G63,Hodnoc!$P$1:$Q$9,2,0)</f>
        <v>12</v>
      </c>
    </row>
    <row r="64" spans="1:11" ht="12.75">
      <c r="A64" s="7">
        <v>64</v>
      </c>
      <c r="B64" s="8">
        <v>39235</v>
      </c>
      <c r="C64" s="8" t="s">
        <v>402</v>
      </c>
      <c r="D64" s="8" t="s">
        <v>68</v>
      </c>
      <c r="E64" s="7" t="s">
        <v>430</v>
      </c>
      <c r="F64" s="12" t="s">
        <v>123</v>
      </c>
      <c r="G64" s="10" t="s">
        <v>132</v>
      </c>
      <c r="H64" s="10" t="s">
        <v>151</v>
      </c>
      <c r="I64" s="10" t="s">
        <v>240</v>
      </c>
      <c r="J64" s="10" t="str">
        <f t="shared" si="1"/>
        <v>A</v>
      </c>
      <c r="K64" s="11">
        <f ca="1">VLOOKUP(F64,OFFSET(Hodnoc!$A$1:$C$23,0,IF(I64="Hory",0,IF(I64="Ledy",3,IF(I64="Písek",6,IF(I64="Skalky",9,IF(I64="Boulder",12,"chyba")))))),IF(J64="A",2,3),0)*VLOOKUP(G64,Hodnoc!$P$1:$Q$9,2,0)</f>
        <v>12</v>
      </c>
    </row>
    <row r="65" spans="1:11" ht="12.75">
      <c r="A65" s="7">
        <v>65</v>
      </c>
      <c r="B65" s="8">
        <v>39235</v>
      </c>
      <c r="C65" s="8" t="s">
        <v>402</v>
      </c>
      <c r="D65" s="8" t="s">
        <v>68</v>
      </c>
      <c r="E65" s="7" t="s">
        <v>431</v>
      </c>
      <c r="F65" s="12" t="s">
        <v>124</v>
      </c>
      <c r="G65" s="10" t="s">
        <v>132</v>
      </c>
      <c r="H65" s="10" t="s">
        <v>151</v>
      </c>
      <c r="I65" s="10" t="s">
        <v>240</v>
      </c>
      <c r="J65" s="10" t="str">
        <f t="shared" si="1"/>
        <v>A</v>
      </c>
      <c r="K65" s="11">
        <f ca="1">VLOOKUP(F65,OFFSET(Hodnoc!$A$1:$C$23,0,IF(I65="Hory",0,IF(I65="Ledy",3,IF(I65="Písek",6,IF(I65="Skalky",9,IF(I65="Boulder",12,"chyba")))))),IF(J65="A",2,3),0)*VLOOKUP(G65,Hodnoc!$P$1:$Q$9,2,0)</f>
        <v>8</v>
      </c>
    </row>
    <row r="66" spans="1:11" ht="12.75">
      <c r="A66" s="7">
        <v>66</v>
      </c>
      <c r="B66" s="8">
        <v>39235</v>
      </c>
      <c r="C66" s="8" t="s">
        <v>402</v>
      </c>
      <c r="D66" s="8" t="s">
        <v>68</v>
      </c>
      <c r="E66" s="7" t="s">
        <v>432</v>
      </c>
      <c r="F66" s="12" t="s">
        <v>126</v>
      </c>
      <c r="G66" s="10" t="s">
        <v>132</v>
      </c>
      <c r="H66" s="10" t="s">
        <v>151</v>
      </c>
      <c r="I66" s="10" t="s">
        <v>240</v>
      </c>
      <c r="J66" s="10" t="str">
        <f aca="true" t="shared" si="2" ref="J66:J76">IF(OR(G66="TR",G66="TRO"),"B","A")</f>
        <v>A</v>
      </c>
      <c r="K66" s="11">
        <f ca="1">VLOOKUP(F66,OFFSET(Hodnoc!$A$1:$C$23,0,IF(I66="Hory",0,IF(I66="Ledy",3,IF(I66="Písek",6,IF(I66="Skalky",9,IF(I66="Boulder",12,"chyba")))))),IF(J66="A",2,3),0)*VLOOKUP(G66,Hodnoc!$P$1:$Q$9,2,0)</f>
        <v>16</v>
      </c>
    </row>
    <row r="67" spans="1:11" ht="12.75">
      <c r="A67" s="7">
        <v>67</v>
      </c>
      <c r="B67" s="8">
        <v>39235</v>
      </c>
      <c r="C67" s="8" t="s">
        <v>402</v>
      </c>
      <c r="D67" s="8" t="s">
        <v>68</v>
      </c>
      <c r="E67" s="7" t="s">
        <v>433</v>
      </c>
      <c r="F67" s="12" t="s">
        <v>122</v>
      </c>
      <c r="G67" s="10" t="s">
        <v>132</v>
      </c>
      <c r="H67" s="10" t="s">
        <v>151</v>
      </c>
      <c r="I67" s="10" t="s">
        <v>240</v>
      </c>
      <c r="J67" s="10" t="str">
        <f t="shared" si="2"/>
        <v>A</v>
      </c>
      <c r="K67" s="11">
        <f ca="1">VLOOKUP(F67,OFFSET(Hodnoc!$A$1:$C$23,0,IF(I67="Hory",0,IF(I67="Ledy",3,IF(I67="Písek",6,IF(I67="Skalky",9,IF(I67="Boulder",12,"chyba")))))),IF(J67="A",2,3),0)*VLOOKUP(G67,Hodnoc!$P$1:$Q$9,2,0)</f>
        <v>24</v>
      </c>
    </row>
    <row r="68" spans="1:11" ht="12.75">
      <c r="A68" s="7">
        <v>68</v>
      </c>
      <c r="B68" s="8">
        <v>39266</v>
      </c>
      <c r="C68" s="8" t="s">
        <v>582</v>
      </c>
      <c r="D68" s="8" t="s">
        <v>583</v>
      </c>
      <c r="E68" s="7" t="s">
        <v>584</v>
      </c>
      <c r="F68" s="12" t="s">
        <v>595</v>
      </c>
      <c r="G68" s="10" t="s">
        <v>132</v>
      </c>
      <c r="H68" s="10" t="s">
        <v>151</v>
      </c>
      <c r="I68" s="10" t="s">
        <v>240</v>
      </c>
      <c r="J68" s="10" t="str">
        <f t="shared" si="2"/>
        <v>A</v>
      </c>
      <c r="K68" s="11">
        <f ca="1">VLOOKUP(F68,OFFSET(Hodnoc!$A$1:$C$23,0,IF(I68="Hory",0,IF(I68="Ledy",3,IF(I68="Písek",6,IF(I68="Skalky",9,IF(I68="Boulder",12,"chyba")))))),IF(J68="A",2,3),0)*VLOOKUP(G68,Hodnoc!$P$1:$Q$9,2,0)</f>
        <v>12</v>
      </c>
    </row>
    <row r="69" spans="1:11" ht="12.75">
      <c r="A69" s="7">
        <v>69</v>
      </c>
      <c r="B69" s="8">
        <v>39266</v>
      </c>
      <c r="C69" s="8" t="s">
        <v>582</v>
      </c>
      <c r="D69" s="8" t="s">
        <v>583</v>
      </c>
      <c r="E69" s="7" t="s">
        <v>585</v>
      </c>
      <c r="F69" s="12" t="s">
        <v>595</v>
      </c>
      <c r="G69" s="10" t="s">
        <v>132</v>
      </c>
      <c r="H69" s="10" t="s">
        <v>151</v>
      </c>
      <c r="I69" s="10" t="s">
        <v>240</v>
      </c>
      <c r="J69" s="10" t="str">
        <f t="shared" si="2"/>
        <v>A</v>
      </c>
      <c r="K69" s="11">
        <f ca="1">VLOOKUP(F69,OFFSET(Hodnoc!$A$1:$C$23,0,IF(I69="Hory",0,IF(I69="Ledy",3,IF(I69="Písek",6,IF(I69="Skalky",9,IF(I69="Boulder",12,"chyba")))))),IF(J69="A",2,3),0)*VLOOKUP(G69,Hodnoc!$P$1:$Q$9,2,0)</f>
        <v>12</v>
      </c>
    </row>
    <row r="70" spans="1:11" ht="12.75">
      <c r="A70" s="7">
        <v>70</v>
      </c>
      <c r="B70" s="8">
        <v>39266</v>
      </c>
      <c r="C70" s="8" t="s">
        <v>582</v>
      </c>
      <c r="D70" s="8" t="s">
        <v>583</v>
      </c>
      <c r="E70" s="7" t="s">
        <v>586</v>
      </c>
      <c r="F70" s="12" t="s">
        <v>127</v>
      </c>
      <c r="G70" s="10" t="s">
        <v>132</v>
      </c>
      <c r="H70" s="10" t="s">
        <v>151</v>
      </c>
      <c r="I70" s="10" t="s">
        <v>240</v>
      </c>
      <c r="J70" s="10" t="str">
        <f t="shared" si="2"/>
        <v>A</v>
      </c>
      <c r="K70" s="11">
        <f ca="1">VLOOKUP(F70,OFFSET(Hodnoc!$A$1:$C$23,0,IF(I70="Hory",0,IF(I70="Ledy",3,IF(I70="Písek",6,IF(I70="Skalky",9,IF(I70="Boulder",12,"chyba")))))),IF(J70="A",2,3),0)*VLOOKUP(G70,Hodnoc!$P$1:$Q$9,2,0)</f>
        <v>42</v>
      </c>
    </row>
    <row r="71" spans="1:11" ht="12.75">
      <c r="A71" s="7">
        <v>71</v>
      </c>
      <c r="B71" s="8">
        <v>39266</v>
      </c>
      <c r="C71" s="8" t="s">
        <v>582</v>
      </c>
      <c r="D71" s="8" t="s">
        <v>583</v>
      </c>
      <c r="E71" s="7" t="s">
        <v>587</v>
      </c>
      <c r="F71" s="12" t="s">
        <v>122</v>
      </c>
      <c r="G71" s="10" t="s">
        <v>132</v>
      </c>
      <c r="H71" s="10" t="s">
        <v>151</v>
      </c>
      <c r="I71" s="10" t="s">
        <v>240</v>
      </c>
      <c r="J71" s="10" t="str">
        <f t="shared" si="2"/>
        <v>A</v>
      </c>
      <c r="K71" s="11">
        <f ca="1">VLOOKUP(F71,OFFSET(Hodnoc!$A$1:$C$23,0,IF(I71="Hory",0,IF(I71="Ledy",3,IF(I71="Písek",6,IF(I71="Skalky",9,IF(I71="Boulder",12,"chyba")))))),IF(J71="A",2,3),0)*VLOOKUP(G71,Hodnoc!$P$1:$Q$9,2,0)</f>
        <v>24</v>
      </c>
    </row>
    <row r="72" spans="1:11" ht="12.75">
      <c r="A72" s="7">
        <v>72</v>
      </c>
      <c r="B72" s="8">
        <v>39266</v>
      </c>
      <c r="C72" s="8" t="s">
        <v>582</v>
      </c>
      <c r="D72" s="8" t="s">
        <v>583</v>
      </c>
      <c r="E72" s="7" t="s">
        <v>588</v>
      </c>
      <c r="F72" s="12" t="s">
        <v>129</v>
      </c>
      <c r="G72" s="10" t="s">
        <v>132</v>
      </c>
      <c r="H72" s="10" t="s">
        <v>151</v>
      </c>
      <c r="I72" s="10" t="s">
        <v>240</v>
      </c>
      <c r="J72" s="10" t="str">
        <f t="shared" si="2"/>
        <v>A</v>
      </c>
      <c r="K72" s="11">
        <f ca="1">VLOOKUP(F72,OFFSET(Hodnoc!$A$1:$C$23,0,IF(I72="Hory",0,IF(I72="Ledy",3,IF(I72="Písek",6,IF(I72="Skalky",9,IF(I72="Boulder",12,"chyba")))))),IF(J72="A",2,3),0)*VLOOKUP(G72,Hodnoc!$P$1:$Q$9,2,0)</f>
        <v>30</v>
      </c>
    </row>
    <row r="73" spans="1:11" ht="12.75">
      <c r="A73" s="7">
        <v>73</v>
      </c>
      <c r="B73" s="8">
        <v>39266</v>
      </c>
      <c r="C73" s="8" t="s">
        <v>582</v>
      </c>
      <c r="D73" s="8" t="s">
        <v>589</v>
      </c>
      <c r="E73" s="7" t="s">
        <v>590</v>
      </c>
      <c r="F73" s="12" t="s">
        <v>129</v>
      </c>
      <c r="G73" s="10" t="s">
        <v>132</v>
      </c>
      <c r="H73" s="10" t="s">
        <v>151</v>
      </c>
      <c r="I73" s="10" t="s">
        <v>240</v>
      </c>
      <c r="J73" s="10" t="str">
        <f t="shared" si="2"/>
        <v>A</v>
      </c>
      <c r="K73" s="11">
        <f ca="1">VLOOKUP(F73,OFFSET(Hodnoc!$A$1:$C$23,0,IF(I73="Hory",0,IF(I73="Ledy",3,IF(I73="Písek",6,IF(I73="Skalky",9,IF(I73="Boulder",12,"chyba")))))),IF(J73="A",2,3),0)*VLOOKUP(G73,Hodnoc!$P$1:$Q$9,2,0)</f>
        <v>30</v>
      </c>
    </row>
    <row r="74" spans="1:11" ht="12.75">
      <c r="A74" s="7">
        <v>74</v>
      </c>
      <c r="B74" s="8">
        <v>39266</v>
      </c>
      <c r="C74" s="8" t="s">
        <v>582</v>
      </c>
      <c r="D74" s="8" t="s">
        <v>589</v>
      </c>
      <c r="E74" s="7" t="s">
        <v>591</v>
      </c>
      <c r="F74" s="12" t="s">
        <v>122</v>
      </c>
      <c r="G74" s="10" t="s">
        <v>38</v>
      </c>
      <c r="H74" s="10" t="s">
        <v>151</v>
      </c>
      <c r="I74" s="10" t="s">
        <v>240</v>
      </c>
      <c r="J74" s="10" t="str">
        <f t="shared" si="2"/>
        <v>A</v>
      </c>
      <c r="K74" s="11">
        <f ca="1">VLOOKUP(F74,OFFSET(Hodnoc!$A$1:$C$23,0,IF(I74="Hory",0,IF(I74="Ledy",3,IF(I74="Písek",6,IF(I74="Skalky",9,IF(I74="Boulder",12,"chyba")))))),IF(J74="A",2,3),0)*VLOOKUP(G74,Hodnoc!$P$1:$Q$9,2,0)</f>
        <v>36</v>
      </c>
    </row>
    <row r="75" spans="1:11" ht="12.75">
      <c r="A75" s="7">
        <v>75</v>
      </c>
      <c r="B75" s="8">
        <v>39266</v>
      </c>
      <c r="C75" s="8" t="s">
        <v>582</v>
      </c>
      <c r="D75" s="8" t="s">
        <v>589</v>
      </c>
      <c r="E75" s="7" t="s">
        <v>592</v>
      </c>
      <c r="F75" s="12" t="s">
        <v>122</v>
      </c>
      <c r="G75" s="10" t="s">
        <v>38</v>
      </c>
      <c r="H75" s="10" t="s">
        <v>151</v>
      </c>
      <c r="I75" s="10" t="s">
        <v>240</v>
      </c>
      <c r="J75" s="10" t="str">
        <f t="shared" si="2"/>
        <v>A</v>
      </c>
      <c r="K75" s="11">
        <f ca="1">VLOOKUP(F75,OFFSET(Hodnoc!$A$1:$C$23,0,IF(I75="Hory",0,IF(I75="Ledy",3,IF(I75="Písek",6,IF(I75="Skalky",9,IF(I75="Boulder",12,"chyba")))))),IF(J75="A",2,3),0)*VLOOKUP(G75,Hodnoc!$P$1:$Q$9,2,0)</f>
        <v>36</v>
      </c>
    </row>
    <row r="76" spans="1:11" ht="12.75">
      <c r="A76" s="7">
        <v>76</v>
      </c>
      <c r="B76" s="8">
        <v>39266</v>
      </c>
      <c r="C76" s="8" t="s">
        <v>582</v>
      </c>
      <c r="D76" s="8" t="s">
        <v>593</v>
      </c>
      <c r="E76" s="7" t="s">
        <v>594</v>
      </c>
      <c r="F76" s="12" t="s">
        <v>595</v>
      </c>
      <c r="G76" s="10" t="s">
        <v>132</v>
      </c>
      <c r="H76" s="10" t="s">
        <v>151</v>
      </c>
      <c r="I76" s="10" t="s">
        <v>240</v>
      </c>
      <c r="J76" s="10" t="str">
        <f t="shared" si="2"/>
        <v>A</v>
      </c>
      <c r="K76" s="11">
        <f ca="1">VLOOKUP(F76,OFFSET(Hodnoc!$A$1:$C$23,0,IF(I76="Hory",0,IF(I76="Ledy",3,IF(I76="Písek",6,IF(I76="Skalky",9,IF(I76="Boulder",12,"chyba")))))),IF(J76="A",2,3),0)*VLOOKUP(G76,Hodnoc!$P$1:$Q$9,2,0)</f>
        <v>12</v>
      </c>
    </row>
    <row r="77" spans="1:11" ht="12.75">
      <c r="A77" s="7">
        <v>77</v>
      </c>
      <c r="B77" s="8">
        <v>39284</v>
      </c>
      <c r="C77" s="8" t="s">
        <v>728</v>
      </c>
      <c r="D77" s="8" t="s">
        <v>729</v>
      </c>
      <c r="E77" s="7" t="s">
        <v>730</v>
      </c>
      <c r="F77" s="12">
        <v>2</v>
      </c>
      <c r="G77" s="10" t="s">
        <v>38</v>
      </c>
      <c r="H77" s="10" t="s">
        <v>151</v>
      </c>
      <c r="I77" s="10" t="s">
        <v>507</v>
      </c>
      <c r="J77" s="10" t="str">
        <f aca="true" t="shared" si="3" ref="J77:J104">IF(OR(G77="TR",G77="TRO"),"B","A")</f>
        <v>A</v>
      </c>
      <c r="K77" s="11">
        <v>0</v>
      </c>
    </row>
    <row r="78" spans="1:11" ht="12.75">
      <c r="A78" s="7">
        <v>78</v>
      </c>
      <c r="B78" s="8"/>
      <c r="C78" s="8"/>
      <c r="D78" s="8"/>
      <c r="E78" s="7" t="s">
        <v>731</v>
      </c>
      <c r="F78" s="12" t="s">
        <v>154</v>
      </c>
      <c r="G78" s="10" t="s">
        <v>5</v>
      </c>
      <c r="H78" s="10" t="s">
        <v>151</v>
      </c>
      <c r="I78" s="10" t="s">
        <v>507</v>
      </c>
      <c r="J78" s="10" t="str">
        <f t="shared" si="3"/>
        <v>B</v>
      </c>
      <c r="K78" s="11">
        <f ca="1">VLOOKUP(F78,OFFSET(Hodnoc!$A$1:$C$23,0,IF(I78="Hory",0,IF(I78="Ledy",3,IF(I78="Písek",6,IF(I78="Skalky",9,IF(I78="Boulder",12,"chyba")))))),IF(J78="A",2,3),0)*VLOOKUP(G78,Hodnoc!$P$1:$Q$9,2,0)</f>
        <v>3.9000000000000004</v>
      </c>
    </row>
    <row r="79" spans="1:11" ht="12.75">
      <c r="A79" s="7">
        <v>79</v>
      </c>
      <c r="B79" s="8"/>
      <c r="C79" s="8"/>
      <c r="D79" s="8"/>
      <c r="E79" s="7" t="s">
        <v>732</v>
      </c>
      <c r="F79" s="12" t="s">
        <v>156</v>
      </c>
      <c r="G79" s="10" t="s">
        <v>38</v>
      </c>
      <c r="H79" s="10" t="s">
        <v>151</v>
      </c>
      <c r="I79" s="10" t="s">
        <v>507</v>
      </c>
      <c r="J79" s="10" t="str">
        <f t="shared" si="3"/>
        <v>A</v>
      </c>
      <c r="K79" s="11">
        <f ca="1">VLOOKUP(F79,OFFSET(Hodnoc!$A$1:$C$23,0,IF(I79="Hory",0,IF(I79="Ledy",3,IF(I79="Písek",6,IF(I79="Skalky",9,IF(I79="Boulder",12,"chyba")))))),IF(J79="A",2,3),0)*VLOOKUP(G79,Hodnoc!$P$1:$Q$9,2,0)</f>
        <v>31.5</v>
      </c>
    </row>
    <row r="80" spans="1:11" ht="12.75">
      <c r="A80" s="7">
        <v>80</v>
      </c>
      <c r="B80" s="8"/>
      <c r="C80" s="8"/>
      <c r="D80" s="8"/>
      <c r="E80" s="7" t="s">
        <v>733</v>
      </c>
      <c r="F80" s="12">
        <v>4</v>
      </c>
      <c r="G80" s="10" t="s">
        <v>5</v>
      </c>
      <c r="H80" s="10" t="s">
        <v>151</v>
      </c>
      <c r="I80" s="10" t="s">
        <v>507</v>
      </c>
      <c r="J80" s="10" t="str">
        <f t="shared" si="3"/>
        <v>B</v>
      </c>
      <c r="K80" s="11">
        <f ca="1">VLOOKUP(F80,OFFSET(Hodnoc!$A$1:$C$23,0,IF(I80="Hory",0,IF(I80="Ledy",3,IF(I80="Písek",6,IF(I80="Skalky",9,IF(I80="Boulder",12,"chyba")))))),IF(J80="A",2,3),0)*VLOOKUP(G80,Hodnoc!$P$1:$Q$9,2,0)</f>
        <v>5.2</v>
      </c>
    </row>
    <row r="81" spans="1:11" ht="12.75">
      <c r="A81" s="7">
        <v>81</v>
      </c>
      <c r="B81" s="8"/>
      <c r="C81" s="8"/>
      <c r="D81" s="8"/>
      <c r="E81" s="7" t="s">
        <v>734</v>
      </c>
      <c r="F81" s="12" t="s">
        <v>154</v>
      </c>
      <c r="G81" s="10" t="s">
        <v>38</v>
      </c>
      <c r="H81" s="10" t="s">
        <v>151</v>
      </c>
      <c r="I81" s="10" t="s">
        <v>507</v>
      </c>
      <c r="J81" s="10" t="str">
        <f t="shared" si="3"/>
        <v>A</v>
      </c>
      <c r="K81" s="11">
        <f ca="1">VLOOKUP(F81,OFFSET(Hodnoc!$A$1:$C$23,0,IF(I81="Hory",0,IF(I81="Ledy",3,IF(I81="Písek",6,IF(I81="Skalky",9,IF(I81="Boulder",12,"chyba")))))),IF(J81="A",2,3),0)*VLOOKUP(G81,Hodnoc!$P$1:$Q$9,2,0)</f>
        <v>10.5</v>
      </c>
    </row>
    <row r="82" spans="1:11" ht="12.75">
      <c r="A82" s="7">
        <v>82</v>
      </c>
      <c r="B82" s="8"/>
      <c r="C82" s="8"/>
      <c r="D82" s="8"/>
      <c r="E82" s="7" t="s">
        <v>735</v>
      </c>
      <c r="F82" s="12" t="s">
        <v>154</v>
      </c>
      <c r="G82" s="10" t="s">
        <v>5</v>
      </c>
      <c r="H82" s="10" t="s">
        <v>151</v>
      </c>
      <c r="I82" s="10" t="s">
        <v>507</v>
      </c>
      <c r="J82" s="10" t="str">
        <f t="shared" si="3"/>
        <v>B</v>
      </c>
      <c r="K82" s="11">
        <f ca="1">VLOOKUP(F82,OFFSET(Hodnoc!$A$1:$C$23,0,IF(I82="Hory",0,IF(I82="Ledy",3,IF(I82="Písek",6,IF(I82="Skalky",9,IF(I82="Boulder",12,"chyba")))))),IF(J82="A",2,3),0)*VLOOKUP(G82,Hodnoc!$P$1:$Q$9,2,0)</f>
        <v>3.9000000000000004</v>
      </c>
    </row>
    <row r="83" spans="1:11" ht="12.75">
      <c r="A83" s="7">
        <v>83</v>
      </c>
      <c r="B83" s="8"/>
      <c r="C83" s="8"/>
      <c r="D83" s="8"/>
      <c r="E83" s="7" t="s">
        <v>736</v>
      </c>
      <c r="F83" s="12" t="s">
        <v>154</v>
      </c>
      <c r="G83" s="10" t="s">
        <v>38</v>
      </c>
      <c r="H83" s="10" t="s">
        <v>151</v>
      </c>
      <c r="I83" s="10" t="s">
        <v>507</v>
      </c>
      <c r="J83" s="10" t="str">
        <f t="shared" si="3"/>
        <v>A</v>
      </c>
      <c r="K83" s="11">
        <f ca="1">VLOOKUP(F83,OFFSET(Hodnoc!$A$1:$C$23,0,IF(I83="Hory",0,IF(I83="Ledy",3,IF(I83="Písek",6,IF(I83="Skalky",9,IF(I83="Boulder",12,"chyba")))))),IF(J83="A",2,3),0)*VLOOKUP(G83,Hodnoc!$P$1:$Q$9,2,0)</f>
        <v>10.5</v>
      </c>
    </row>
    <row r="84" spans="1:11" ht="12.75">
      <c r="A84" s="7">
        <v>84</v>
      </c>
      <c r="B84" s="8"/>
      <c r="C84" s="8" t="s">
        <v>728</v>
      </c>
      <c r="D84" s="8" t="s">
        <v>737</v>
      </c>
      <c r="E84" s="7" t="s">
        <v>738</v>
      </c>
      <c r="F84" s="12" t="s">
        <v>158</v>
      </c>
      <c r="G84" s="10" t="s">
        <v>38</v>
      </c>
      <c r="H84" s="10" t="s">
        <v>151</v>
      </c>
      <c r="I84" s="10" t="s">
        <v>152</v>
      </c>
      <c r="J84" s="10" t="str">
        <f t="shared" si="3"/>
        <v>A</v>
      </c>
      <c r="K84" s="11">
        <f ca="1">VLOOKUP(F84,OFFSET(Hodnoc!$A$1:$C$23,0,IF(I84="Hory",0,IF(I84="Ledy",3,IF(I84="Písek",6,IF(I84="Skalky",9,IF(I84="Boulder",12,"chyba")))))),IF(J84="A",2,3),0)*VLOOKUP(G84,Hodnoc!$P$1:$Q$9,2,0)</f>
        <v>31.5</v>
      </c>
    </row>
    <row r="85" spans="1:11" ht="12.75">
      <c r="A85" s="7">
        <v>85</v>
      </c>
      <c r="B85" s="8"/>
      <c r="C85" s="8"/>
      <c r="D85" s="8"/>
      <c r="E85" s="7" t="s">
        <v>739</v>
      </c>
      <c r="F85" s="12" t="s">
        <v>159</v>
      </c>
      <c r="G85" s="10" t="s">
        <v>38</v>
      </c>
      <c r="H85" s="10" t="s">
        <v>151</v>
      </c>
      <c r="I85" s="10" t="s">
        <v>152</v>
      </c>
      <c r="J85" s="10" t="str">
        <f t="shared" si="3"/>
        <v>A</v>
      </c>
      <c r="K85" s="11">
        <f ca="1">VLOOKUP(F85,OFFSET(Hodnoc!$A$1:$C$23,0,IF(I85="Hory",0,IF(I85="Ledy",3,IF(I85="Písek",6,IF(I85="Skalky",9,IF(I85="Boulder",12,"chyba")))))),IF(J85="A",2,3),0)*VLOOKUP(G85,Hodnoc!$P$1:$Q$9,2,0)</f>
        <v>37.5</v>
      </c>
    </row>
    <row r="86" spans="1:11" ht="12.75">
      <c r="A86" s="7">
        <v>86</v>
      </c>
      <c r="B86" s="8"/>
      <c r="C86" s="8"/>
      <c r="D86" s="8"/>
      <c r="E86" s="7" t="s">
        <v>118</v>
      </c>
      <c r="F86" s="12" t="s">
        <v>158</v>
      </c>
      <c r="G86" s="10" t="s">
        <v>38</v>
      </c>
      <c r="H86" s="10" t="s">
        <v>151</v>
      </c>
      <c r="I86" s="10" t="s">
        <v>152</v>
      </c>
      <c r="J86" s="10" t="str">
        <f t="shared" si="3"/>
        <v>A</v>
      </c>
      <c r="K86" s="11">
        <f ca="1">VLOOKUP(F86,OFFSET(Hodnoc!$A$1:$C$23,0,IF(I86="Hory",0,IF(I86="Ledy",3,IF(I86="Písek",6,IF(I86="Skalky",9,IF(I86="Boulder",12,"chyba")))))),IF(J86="A",2,3),0)*VLOOKUP(G86,Hodnoc!$P$1:$Q$9,2,0)</f>
        <v>31.5</v>
      </c>
    </row>
    <row r="87" spans="1:11" ht="12.75">
      <c r="A87" s="7">
        <v>87</v>
      </c>
      <c r="B87" s="8">
        <v>39285</v>
      </c>
      <c r="C87" s="8" t="s">
        <v>740</v>
      </c>
      <c r="D87" s="8" t="s">
        <v>741</v>
      </c>
      <c r="E87" s="7" t="s">
        <v>742</v>
      </c>
      <c r="F87" s="12" t="s">
        <v>158</v>
      </c>
      <c r="G87" s="10" t="s">
        <v>38</v>
      </c>
      <c r="H87" s="10" t="s">
        <v>151</v>
      </c>
      <c r="I87" s="10" t="s">
        <v>152</v>
      </c>
      <c r="J87" s="10" t="str">
        <f t="shared" si="3"/>
        <v>A</v>
      </c>
      <c r="K87" s="11">
        <f ca="1">VLOOKUP(F87,OFFSET(Hodnoc!$A$1:$C$23,0,IF(I87="Hory",0,IF(I87="Ledy",3,IF(I87="Písek",6,IF(I87="Skalky",9,IF(I87="Boulder",12,"chyba")))))),IF(J87="A",2,3),0)*VLOOKUP(G87,Hodnoc!$P$1:$Q$9,2,0)</f>
        <v>31.5</v>
      </c>
    </row>
    <row r="88" spans="1:11" ht="12.75">
      <c r="A88" s="7">
        <v>88</v>
      </c>
      <c r="B88" s="8"/>
      <c r="C88" s="8"/>
      <c r="D88" s="8"/>
      <c r="E88" s="7" t="s">
        <v>743</v>
      </c>
      <c r="F88" s="12" t="s">
        <v>158</v>
      </c>
      <c r="G88" s="10" t="s">
        <v>5</v>
      </c>
      <c r="H88" s="10" t="s">
        <v>151</v>
      </c>
      <c r="I88" s="10" t="s">
        <v>152</v>
      </c>
      <c r="J88" s="10" t="str">
        <f t="shared" si="3"/>
        <v>B</v>
      </c>
      <c r="K88" s="11">
        <f ca="1">VLOOKUP(F88,OFFSET(Hodnoc!$A$1:$C$23,0,IF(I88="Hory",0,IF(I88="Ledy",3,IF(I88="Písek",6,IF(I88="Skalky",9,IF(I88="Boulder",12,"chyba")))))),IF(J88="A",2,3),0)*VLOOKUP(G88,Hodnoc!$P$1:$Q$9,2,0)</f>
        <v>13</v>
      </c>
    </row>
    <row r="89" spans="1:11" ht="12.75">
      <c r="A89" s="7">
        <v>89</v>
      </c>
      <c r="B89" s="8"/>
      <c r="C89" s="8"/>
      <c r="D89" s="8"/>
      <c r="E89" s="7" t="s">
        <v>744</v>
      </c>
      <c r="F89" s="12" t="s">
        <v>147</v>
      </c>
      <c r="G89" s="10" t="s">
        <v>38</v>
      </c>
      <c r="H89" s="10" t="s">
        <v>151</v>
      </c>
      <c r="I89" s="10" t="s">
        <v>152</v>
      </c>
      <c r="J89" s="10" t="str">
        <f t="shared" si="3"/>
        <v>A</v>
      </c>
      <c r="K89" s="11">
        <f ca="1">VLOOKUP(F89,OFFSET(Hodnoc!$A$1:$C$23,0,IF(I89="Hory",0,IF(I89="Ledy",3,IF(I89="Písek",6,IF(I89="Skalky",9,IF(I89="Boulder",12,"chyba")))))),IF(J89="A",2,3),0)*VLOOKUP(G89,Hodnoc!$P$1:$Q$9,2,0)</f>
        <v>49.5</v>
      </c>
    </row>
    <row r="90" spans="1:11" ht="12.75">
      <c r="A90" s="7">
        <v>90</v>
      </c>
      <c r="B90" s="8"/>
      <c r="C90" s="8"/>
      <c r="D90" s="8"/>
      <c r="E90" s="7" t="s">
        <v>745</v>
      </c>
      <c r="F90" s="12" t="s">
        <v>158</v>
      </c>
      <c r="G90" s="10" t="s">
        <v>5</v>
      </c>
      <c r="H90" s="10" t="s">
        <v>151</v>
      </c>
      <c r="I90" s="10" t="s">
        <v>152</v>
      </c>
      <c r="J90" s="10" t="str">
        <f t="shared" si="3"/>
        <v>B</v>
      </c>
      <c r="K90" s="11">
        <f ca="1">VLOOKUP(F90,OFFSET(Hodnoc!$A$1:$C$23,0,IF(I90="Hory",0,IF(I90="Ledy",3,IF(I90="Písek",6,IF(I90="Skalky",9,IF(I90="Boulder",12,"chyba")))))),IF(J90="A",2,3),0)*VLOOKUP(G90,Hodnoc!$P$1:$Q$9,2,0)</f>
        <v>13</v>
      </c>
    </row>
    <row r="91" spans="1:11" ht="12.75">
      <c r="A91" s="7">
        <v>91</v>
      </c>
      <c r="B91" s="8"/>
      <c r="C91" s="8"/>
      <c r="D91" s="8"/>
      <c r="E91" s="7" t="s">
        <v>746</v>
      </c>
      <c r="F91" s="12">
        <v>6</v>
      </c>
      <c r="G91" s="10" t="s">
        <v>38</v>
      </c>
      <c r="H91" s="10" t="s">
        <v>151</v>
      </c>
      <c r="I91" s="10" t="s">
        <v>152</v>
      </c>
      <c r="J91" s="10" t="str">
        <f t="shared" si="3"/>
        <v>A</v>
      </c>
      <c r="K91" s="11">
        <f ca="1">VLOOKUP(F91,OFFSET(Hodnoc!$A$1:$C$23,0,IF(I91="Hory",0,IF(I91="Ledy",3,IF(I91="Písek",6,IF(I91="Skalky",9,IF(I91="Boulder",12,"chyba")))))),IF(J91="A",2,3),0)*VLOOKUP(G91,Hodnoc!$P$1:$Q$9,2,0)</f>
        <v>27</v>
      </c>
    </row>
    <row r="92" spans="1:11" ht="12.75">
      <c r="A92" s="7">
        <v>92</v>
      </c>
      <c r="B92" s="8"/>
      <c r="C92" s="8"/>
      <c r="D92" s="8"/>
      <c r="E92" s="7" t="s">
        <v>747</v>
      </c>
      <c r="F92" s="12" t="s">
        <v>158</v>
      </c>
      <c r="G92" s="10" t="s">
        <v>5</v>
      </c>
      <c r="H92" s="10" t="s">
        <v>151</v>
      </c>
      <c r="I92" s="10" t="s">
        <v>152</v>
      </c>
      <c r="J92" s="10" t="str">
        <f t="shared" si="3"/>
        <v>B</v>
      </c>
      <c r="K92" s="11">
        <f ca="1">VLOOKUP(F92,OFFSET(Hodnoc!$A$1:$C$23,0,IF(I92="Hory",0,IF(I92="Ledy",3,IF(I92="Písek",6,IF(I92="Skalky",9,IF(I92="Boulder",12,"chyba")))))),IF(J92="A",2,3),0)*VLOOKUP(G92,Hodnoc!$P$1:$Q$9,2,0)</f>
        <v>13</v>
      </c>
    </row>
    <row r="93" spans="1:11" ht="12.75">
      <c r="A93" s="7">
        <v>93</v>
      </c>
      <c r="B93" s="8"/>
      <c r="C93" s="8"/>
      <c r="D93" s="8"/>
      <c r="E93" s="7" t="s">
        <v>748</v>
      </c>
      <c r="F93" s="12" t="s">
        <v>158</v>
      </c>
      <c r="G93" s="10" t="s">
        <v>38</v>
      </c>
      <c r="H93" s="10" t="s">
        <v>151</v>
      </c>
      <c r="I93" s="10" t="s">
        <v>152</v>
      </c>
      <c r="J93" s="10" t="str">
        <f t="shared" si="3"/>
        <v>A</v>
      </c>
      <c r="K93" s="11">
        <f ca="1">VLOOKUP(F93,OFFSET(Hodnoc!$A$1:$C$23,0,IF(I93="Hory",0,IF(I93="Ledy",3,IF(I93="Písek",6,IF(I93="Skalky",9,IF(I93="Boulder",12,"chyba")))))),IF(J93="A",2,3),0)*VLOOKUP(G93,Hodnoc!$P$1:$Q$9,2,0)</f>
        <v>31.5</v>
      </c>
    </row>
    <row r="94" spans="1:11" ht="12.75">
      <c r="A94" s="7">
        <v>94</v>
      </c>
      <c r="B94" s="8"/>
      <c r="C94" s="8"/>
      <c r="D94" s="8"/>
      <c r="E94" s="7" t="s">
        <v>749</v>
      </c>
      <c r="F94" s="12">
        <v>6</v>
      </c>
      <c r="G94" s="10" t="s">
        <v>5</v>
      </c>
      <c r="H94" s="10" t="s">
        <v>151</v>
      </c>
      <c r="I94" s="10" t="s">
        <v>152</v>
      </c>
      <c r="J94" s="10" t="str">
        <f t="shared" si="3"/>
        <v>B</v>
      </c>
      <c r="K94" s="11">
        <f ca="1">VLOOKUP(F94,OFFSET(Hodnoc!$A$1:$C$23,0,IF(I94="Hory",0,IF(I94="Ledy",3,IF(I94="Písek",6,IF(I94="Skalky",9,IF(I94="Boulder",12,"chyba")))))),IF(J94="A",2,3),0)*VLOOKUP(G94,Hodnoc!$P$1:$Q$9,2,0)</f>
        <v>10.4</v>
      </c>
    </row>
    <row r="95" spans="1:11" ht="12.75">
      <c r="A95" s="7">
        <v>95</v>
      </c>
      <c r="B95" s="8"/>
      <c r="C95" s="8"/>
      <c r="D95" s="8"/>
      <c r="E95" s="7" t="s">
        <v>750</v>
      </c>
      <c r="F95" s="12">
        <v>6</v>
      </c>
      <c r="G95" s="10" t="s">
        <v>38</v>
      </c>
      <c r="H95" s="10" t="s">
        <v>151</v>
      </c>
      <c r="I95" s="10" t="s">
        <v>152</v>
      </c>
      <c r="J95" s="10" t="str">
        <f t="shared" si="3"/>
        <v>A</v>
      </c>
      <c r="K95" s="11">
        <f ca="1">VLOOKUP(F95,OFFSET(Hodnoc!$A$1:$C$23,0,IF(I95="Hory",0,IF(I95="Ledy",3,IF(I95="Písek",6,IF(I95="Skalky",9,IF(I95="Boulder",12,"chyba")))))),IF(J95="A",2,3),0)*VLOOKUP(G95,Hodnoc!$P$1:$Q$9,2,0)</f>
        <v>27</v>
      </c>
    </row>
    <row r="96" spans="1:11" ht="12.75">
      <c r="A96" s="7">
        <v>96</v>
      </c>
      <c r="B96" s="8"/>
      <c r="C96" s="8"/>
      <c r="D96" s="8"/>
      <c r="E96" s="7" t="s">
        <v>751</v>
      </c>
      <c r="F96" s="12">
        <v>6</v>
      </c>
      <c r="G96" s="10" t="s">
        <v>5</v>
      </c>
      <c r="H96" s="10" t="s">
        <v>151</v>
      </c>
      <c r="I96" s="10" t="s">
        <v>152</v>
      </c>
      <c r="J96" s="10" t="str">
        <f t="shared" si="3"/>
        <v>B</v>
      </c>
      <c r="K96" s="11">
        <f ca="1">VLOOKUP(F96,OFFSET(Hodnoc!$A$1:$C$23,0,IF(I96="Hory",0,IF(I96="Ledy",3,IF(I96="Písek",6,IF(I96="Skalky",9,IF(I96="Boulder",12,"chyba")))))),IF(J96="A",2,3),0)*VLOOKUP(G96,Hodnoc!$P$1:$Q$9,2,0)</f>
        <v>10.4</v>
      </c>
    </row>
    <row r="97" spans="1:11" ht="12.75">
      <c r="A97" s="7">
        <v>97</v>
      </c>
      <c r="B97" s="8">
        <v>39286</v>
      </c>
      <c r="C97" s="8" t="s">
        <v>740</v>
      </c>
      <c r="D97" s="8" t="s">
        <v>752</v>
      </c>
      <c r="E97" s="7" t="s">
        <v>753</v>
      </c>
      <c r="F97" s="12" t="s">
        <v>158</v>
      </c>
      <c r="G97" s="10" t="s">
        <v>38</v>
      </c>
      <c r="H97" s="10" t="s">
        <v>151</v>
      </c>
      <c r="I97" s="10" t="s">
        <v>152</v>
      </c>
      <c r="J97" s="10" t="str">
        <f t="shared" si="3"/>
        <v>A</v>
      </c>
      <c r="K97" s="11">
        <f ca="1">VLOOKUP(F97,OFFSET(Hodnoc!$A$1:$C$23,0,IF(I97="Hory",0,IF(I97="Ledy",3,IF(I97="Písek",6,IF(I97="Skalky",9,IF(I97="Boulder",12,"chyba")))))),IF(J97="A",2,3),0)*VLOOKUP(G97,Hodnoc!$P$1:$Q$9,2,0)</f>
        <v>31.5</v>
      </c>
    </row>
    <row r="98" spans="1:11" ht="12.75">
      <c r="A98" s="7">
        <v>98</v>
      </c>
      <c r="B98" s="8"/>
      <c r="C98" s="8"/>
      <c r="D98" s="8"/>
      <c r="E98" s="7" t="s">
        <v>754</v>
      </c>
      <c r="F98" s="12">
        <v>7</v>
      </c>
      <c r="G98" s="10" t="s">
        <v>5</v>
      </c>
      <c r="H98" s="10" t="s">
        <v>151</v>
      </c>
      <c r="I98" s="10" t="s">
        <v>152</v>
      </c>
      <c r="J98" s="10" t="str">
        <f t="shared" si="3"/>
        <v>B</v>
      </c>
      <c r="K98" s="11">
        <f ca="1">VLOOKUP(F98,OFFSET(Hodnoc!$A$1:$C$23,0,IF(I98="Hory",0,IF(I98="Ledy",3,IF(I98="Písek",6,IF(I98="Skalky",9,IF(I98="Boulder",12,"chyba")))))),IF(J98="A",2,3),0)*VLOOKUP(G98,Hodnoc!$P$1:$Q$9,2,0)</f>
        <v>18.2</v>
      </c>
    </row>
    <row r="99" spans="1:11" ht="12.75">
      <c r="A99" s="7">
        <v>99</v>
      </c>
      <c r="B99" s="8"/>
      <c r="C99" s="8"/>
      <c r="D99" s="8"/>
      <c r="E99" s="7" t="s">
        <v>755</v>
      </c>
      <c r="F99" s="12" t="s">
        <v>147</v>
      </c>
      <c r="G99" s="10" t="s">
        <v>85</v>
      </c>
      <c r="H99" s="10" t="s">
        <v>151</v>
      </c>
      <c r="I99" s="10" t="s">
        <v>152</v>
      </c>
      <c r="J99" s="10" t="str">
        <f t="shared" si="3"/>
        <v>A</v>
      </c>
      <c r="K99" s="11">
        <f ca="1">VLOOKUP(F99,OFFSET(Hodnoc!$A$1:$C$23,0,IF(I99="Hory",0,IF(I99="Ledy",3,IF(I99="Písek",6,IF(I99="Skalky",9,IF(I99="Boulder",12,"chyba")))))),IF(J99="A",2,3),0)*VLOOKUP(G99,Hodnoc!$P$1:$Q$9,2,0)</f>
        <v>33</v>
      </c>
    </row>
    <row r="100" spans="1:11" ht="12.75">
      <c r="A100" s="7">
        <v>100</v>
      </c>
      <c r="B100" s="8"/>
      <c r="C100" s="8"/>
      <c r="D100" s="8"/>
      <c r="E100" s="7" t="s">
        <v>756</v>
      </c>
      <c r="F100" s="12">
        <v>7</v>
      </c>
      <c r="G100" s="10" t="s">
        <v>5</v>
      </c>
      <c r="H100" s="10" t="s">
        <v>151</v>
      </c>
      <c r="I100" s="10" t="s">
        <v>152</v>
      </c>
      <c r="J100" s="10" t="str">
        <f t="shared" si="3"/>
        <v>B</v>
      </c>
      <c r="K100" s="11">
        <f ca="1">VLOOKUP(F100,OFFSET(Hodnoc!$A$1:$C$23,0,IF(I100="Hory",0,IF(I100="Ledy",3,IF(I100="Písek",6,IF(I100="Skalky",9,IF(I100="Boulder",12,"chyba")))))),IF(J100="A",2,3),0)*VLOOKUP(G100,Hodnoc!$P$1:$Q$9,2,0)</f>
        <v>18.2</v>
      </c>
    </row>
    <row r="101" spans="1:11" ht="12.75">
      <c r="A101" s="7">
        <v>101</v>
      </c>
      <c r="B101" s="8"/>
      <c r="C101" s="8"/>
      <c r="D101" s="8"/>
      <c r="E101" s="7" t="s">
        <v>757</v>
      </c>
      <c r="F101" s="12" t="s">
        <v>158</v>
      </c>
      <c r="G101" s="10" t="s">
        <v>38</v>
      </c>
      <c r="H101" s="10" t="s">
        <v>151</v>
      </c>
      <c r="I101" s="10" t="s">
        <v>152</v>
      </c>
      <c r="J101" s="10" t="str">
        <f t="shared" si="3"/>
        <v>A</v>
      </c>
      <c r="K101" s="11">
        <f ca="1">VLOOKUP(F101,OFFSET(Hodnoc!$A$1:$C$23,0,IF(I101="Hory",0,IF(I101="Ledy",3,IF(I101="Písek",6,IF(I101="Skalky",9,IF(I101="Boulder",12,"chyba")))))),IF(J101="A",2,3),0)*VLOOKUP(G101,Hodnoc!$P$1:$Q$9,2,0)</f>
        <v>31.5</v>
      </c>
    </row>
    <row r="102" spans="1:11" ht="12.75">
      <c r="A102" s="7">
        <v>102</v>
      </c>
      <c r="B102" s="8"/>
      <c r="C102" s="8"/>
      <c r="D102" s="8"/>
      <c r="E102" s="7" t="s">
        <v>758</v>
      </c>
      <c r="F102" s="12">
        <v>8</v>
      </c>
      <c r="G102" s="10" t="s">
        <v>85</v>
      </c>
      <c r="H102" s="10" t="s">
        <v>151</v>
      </c>
      <c r="I102" s="10" t="s">
        <v>152</v>
      </c>
      <c r="J102" s="10" t="str">
        <f t="shared" si="3"/>
        <v>A</v>
      </c>
      <c r="K102" s="11">
        <f ca="1">VLOOKUP(F102,OFFSET(Hodnoc!$A$1:$C$23,0,IF(I102="Hory",0,IF(I102="Ledy",3,IF(I102="Písek",6,IF(I102="Skalky",9,IF(I102="Boulder",12,"chyba")))))),IF(J102="A",2,3),0)*VLOOKUP(G102,Hodnoc!$P$1:$Q$9,2,0)</f>
        <v>43</v>
      </c>
    </row>
    <row r="103" spans="1:11" ht="12.75">
      <c r="A103" s="7">
        <v>103</v>
      </c>
      <c r="B103" s="8">
        <v>39287</v>
      </c>
      <c r="C103" s="8" t="s">
        <v>740</v>
      </c>
      <c r="D103" s="8" t="s">
        <v>759</v>
      </c>
      <c r="E103" s="7" t="s">
        <v>760</v>
      </c>
      <c r="F103" s="12" t="s">
        <v>158</v>
      </c>
      <c r="G103" s="10" t="s">
        <v>38</v>
      </c>
      <c r="H103" s="10" t="s">
        <v>151</v>
      </c>
      <c r="I103" s="10" t="s">
        <v>152</v>
      </c>
      <c r="J103" s="10" t="str">
        <f t="shared" si="3"/>
        <v>A</v>
      </c>
      <c r="K103" s="11">
        <f ca="1">VLOOKUP(F103,OFFSET(Hodnoc!$A$1:$C$23,0,IF(I103="Hory",0,IF(I103="Ledy",3,IF(I103="Písek",6,IF(I103="Skalky",9,IF(I103="Boulder",12,"chyba")))))),IF(J103="A",2,3),0)*VLOOKUP(G103,Hodnoc!$P$1:$Q$9,2,0)</f>
        <v>31.5</v>
      </c>
    </row>
    <row r="104" spans="1:11" ht="12.75">
      <c r="A104" s="7">
        <v>104</v>
      </c>
      <c r="B104" s="8"/>
      <c r="C104" s="8"/>
      <c r="D104" s="8"/>
      <c r="E104" s="7" t="s">
        <v>761</v>
      </c>
      <c r="F104" s="12" t="s">
        <v>158</v>
      </c>
      <c r="G104" s="10" t="s">
        <v>38</v>
      </c>
      <c r="H104" s="10" t="s">
        <v>151</v>
      </c>
      <c r="I104" s="10" t="s">
        <v>152</v>
      </c>
      <c r="J104" s="10" t="str">
        <f t="shared" si="3"/>
        <v>A</v>
      </c>
      <c r="K104" s="11">
        <f ca="1">VLOOKUP(F104,OFFSET(Hodnoc!$A$1:$C$23,0,IF(I104="Hory",0,IF(I104="Ledy",3,IF(I104="Písek",6,IF(I104="Skalky",9,IF(I104="Boulder",12,"chyba")))))),IF(J104="A",2,3),0)*VLOOKUP(G104,Hodnoc!$P$1:$Q$9,2,0)</f>
        <v>31.5</v>
      </c>
    </row>
    <row r="105" spans="1:11" ht="12.75">
      <c r="A105" s="7">
        <v>105</v>
      </c>
      <c r="B105" s="8">
        <v>39317</v>
      </c>
      <c r="C105" s="8" t="s">
        <v>864</v>
      </c>
      <c r="D105" s="8" t="s">
        <v>865</v>
      </c>
      <c r="E105" s="7" t="s">
        <v>866</v>
      </c>
      <c r="F105" s="12" t="s">
        <v>128</v>
      </c>
      <c r="G105" s="10" t="s">
        <v>132</v>
      </c>
      <c r="H105" s="10" t="s">
        <v>151</v>
      </c>
      <c r="I105" s="10" t="s">
        <v>240</v>
      </c>
      <c r="J105" s="10" t="str">
        <f aca="true" t="shared" si="4" ref="J105:J138">IF(OR(G105="TR",G105="TRO"),"B","A")</f>
        <v>A</v>
      </c>
      <c r="K105" s="11">
        <f ca="1">VLOOKUP(F105,OFFSET(Hodnoc!$A$1:$C$23,0,IF(I105="Hory",0,IF(I105="Ledy",3,IF(I105="Písek",6,IF(I105="Skalky",9,IF(I105="Boulder",12,"chyba")))))),IF(J105="A",2,3),0)*VLOOKUP(G105,Hodnoc!$P$1:$Q$9,2,0)</f>
        <v>33</v>
      </c>
    </row>
    <row r="106" spans="1:11" ht="12.75">
      <c r="A106" s="7">
        <v>106</v>
      </c>
      <c r="B106" s="8">
        <v>39317</v>
      </c>
      <c r="C106" s="8" t="s">
        <v>864</v>
      </c>
      <c r="D106" s="8" t="s">
        <v>865</v>
      </c>
      <c r="E106" s="7" t="s">
        <v>867</v>
      </c>
      <c r="F106" s="12" t="s">
        <v>125</v>
      </c>
      <c r="G106" s="10" t="s">
        <v>38</v>
      </c>
      <c r="H106" s="10" t="s">
        <v>151</v>
      </c>
      <c r="I106" s="10" t="s">
        <v>240</v>
      </c>
      <c r="J106" s="10" t="str">
        <f t="shared" si="4"/>
        <v>A</v>
      </c>
      <c r="K106" s="11">
        <f ca="1">VLOOKUP(F106,OFFSET(Hodnoc!$A$1:$C$23,0,IF(I106="Hory",0,IF(I106="Ledy",3,IF(I106="Písek",6,IF(I106="Skalky",9,IF(I106="Boulder",12,"chyba")))))),IF(J106="A",2,3),0)*VLOOKUP(G106,Hodnoc!$P$1:$Q$9,2,0)</f>
        <v>39</v>
      </c>
    </row>
    <row r="107" spans="1:11" ht="12.75">
      <c r="A107" s="7">
        <v>107</v>
      </c>
      <c r="B107" s="8">
        <v>39317</v>
      </c>
      <c r="C107" s="8" t="s">
        <v>864</v>
      </c>
      <c r="D107" s="8" t="s">
        <v>865</v>
      </c>
      <c r="E107" s="7" t="s">
        <v>868</v>
      </c>
      <c r="F107" s="12" t="s">
        <v>123</v>
      </c>
      <c r="G107" s="10" t="s">
        <v>132</v>
      </c>
      <c r="H107" s="10" t="s">
        <v>151</v>
      </c>
      <c r="I107" s="10" t="s">
        <v>240</v>
      </c>
      <c r="J107" s="10" t="str">
        <f t="shared" si="4"/>
        <v>A</v>
      </c>
      <c r="K107" s="11">
        <f ca="1">VLOOKUP(F107,OFFSET(Hodnoc!$A$1:$C$23,0,IF(I107="Hory",0,IF(I107="Ledy",3,IF(I107="Písek",6,IF(I107="Skalky",9,IF(I107="Boulder",12,"chyba")))))),IF(J107="A",2,3),0)*VLOOKUP(G107,Hodnoc!$P$1:$Q$9,2,0)</f>
        <v>12</v>
      </c>
    </row>
    <row r="108" spans="1:11" ht="12.75">
      <c r="A108" s="7">
        <v>108</v>
      </c>
      <c r="B108" s="8">
        <v>39317</v>
      </c>
      <c r="C108" s="8" t="s">
        <v>864</v>
      </c>
      <c r="D108" s="8" t="s">
        <v>865</v>
      </c>
      <c r="E108" s="7" t="s">
        <v>869</v>
      </c>
      <c r="F108" s="12" t="s">
        <v>123</v>
      </c>
      <c r="G108" s="10" t="s">
        <v>38</v>
      </c>
      <c r="H108" s="10" t="s">
        <v>151</v>
      </c>
      <c r="I108" s="10" t="s">
        <v>240</v>
      </c>
      <c r="J108" s="10" t="str">
        <f t="shared" si="4"/>
        <v>A</v>
      </c>
      <c r="K108" s="11">
        <f ca="1">VLOOKUP(F108,OFFSET(Hodnoc!$A$1:$C$23,0,IF(I108="Hory",0,IF(I108="Ledy",3,IF(I108="Písek",6,IF(I108="Skalky",9,IF(I108="Boulder",12,"chyba")))))),IF(J108="A",2,3),0)*VLOOKUP(G108,Hodnoc!$P$1:$Q$9,2,0)</f>
        <v>18</v>
      </c>
    </row>
    <row r="109" spans="1:11" ht="12.75">
      <c r="A109" s="7">
        <v>109</v>
      </c>
      <c r="B109" s="8">
        <v>39317</v>
      </c>
      <c r="C109" s="8" t="s">
        <v>864</v>
      </c>
      <c r="D109" s="8" t="s">
        <v>865</v>
      </c>
      <c r="E109" s="7" t="s">
        <v>870</v>
      </c>
      <c r="F109" s="12" t="s">
        <v>122</v>
      </c>
      <c r="G109" s="10" t="s">
        <v>38</v>
      </c>
      <c r="H109" s="10" t="s">
        <v>151</v>
      </c>
      <c r="I109" s="10" t="s">
        <v>240</v>
      </c>
      <c r="J109" s="10" t="str">
        <f t="shared" si="4"/>
        <v>A</v>
      </c>
      <c r="K109" s="11">
        <f ca="1">VLOOKUP(F109,OFFSET(Hodnoc!$A$1:$C$23,0,IF(I109="Hory",0,IF(I109="Ledy",3,IF(I109="Písek",6,IF(I109="Skalky",9,IF(I109="Boulder",12,"chyba")))))),IF(J109="A",2,3),0)*VLOOKUP(G109,Hodnoc!$P$1:$Q$9,2,0)</f>
        <v>36</v>
      </c>
    </row>
    <row r="110" spans="1:11" ht="12.75">
      <c r="A110" s="7">
        <v>110</v>
      </c>
      <c r="B110" s="8">
        <v>39317</v>
      </c>
      <c r="C110" s="8" t="s">
        <v>864</v>
      </c>
      <c r="D110" s="8" t="s">
        <v>865</v>
      </c>
      <c r="E110" s="7" t="s">
        <v>871</v>
      </c>
      <c r="F110" s="12" t="s">
        <v>123</v>
      </c>
      <c r="G110" s="10" t="s">
        <v>38</v>
      </c>
      <c r="H110" s="10" t="s">
        <v>151</v>
      </c>
      <c r="I110" s="10" t="s">
        <v>240</v>
      </c>
      <c r="J110" s="10" t="str">
        <f t="shared" si="4"/>
        <v>A</v>
      </c>
      <c r="K110" s="11">
        <f ca="1">VLOOKUP(F110,OFFSET(Hodnoc!$A$1:$C$23,0,IF(I110="Hory",0,IF(I110="Ledy",3,IF(I110="Písek",6,IF(I110="Skalky",9,IF(I110="Boulder",12,"chyba")))))),IF(J110="A",2,3),0)*VLOOKUP(G110,Hodnoc!$P$1:$Q$9,2,0)</f>
        <v>18</v>
      </c>
    </row>
    <row r="111" spans="1:11" ht="12.75">
      <c r="A111" s="7">
        <v>111</v>
      </c>
      <c r="B111" s="8">
        <v>39317</v>
      </c>
      <c r="C111" s="8" t="s">
        <v>864</v>
      </c>
      <c r="D111" s="8" t="s">
        <v>865</v>
      </c>
      <c r="E111" s="7" t="s">
        <v>872</v>
      </c>
      <c r="F111" s="12" t="s">
        <v>129</v>
      </c>
      <c r="G111" s="10" t="s">
        <v>132</v>
      </c>
      <c r="H111" s="10" t="s">
        <v>151</v>
      </c>
      <c r="I111" s="10" t="s">
        <v>240</v>
      </c>
      <c r="J111" s="10" t="str">
        <f t="shared" si="4"/>
        <v>A</v>
      </c>
      <c r="K111" s="11">
        <f ca="1">VLOOKUP(F111,OFFSET(Hodnoc!$A$1:$C$23,0,IF(I111="Hory",0,IF(I111="Ledy",3,IF(I111="Písek",6,IF(I111="Skalky",9,IF(I111="Boulder",12,"chyba")))))),IF(J111="A",2,3),0)*VLOOKUP(G111,Hodnoc!$P$1:$Q$9,2,0)</f>
        <v>30</v>
      </c>
    </row>
    <row r="112" spans="1:11" ht="12.75">
      <c r="A112" s="7">
        <v>112</v>
      </c>
      <c r="B112" s="8">
        <v>39317</v>
      </c>
      <c r="C112" s="8" t="s">
        <v>864</v>
      </c>
      <c r="D112" s="8" t="s">
        <v>865</v>
      </c>
      <c r="E112" s="7" t="s">
        <v>873</v>
      </c>
      <c r="F112" s="12" t="s">
        <v>123</v>
      </c>
      <c r="G112" s="10" t="s">
        <v>38</v>
      </c>
      <c r="H112" s="10" t="s">
        <v>151</v>
      </c>
      <c r="I112" s="10" t="s">
        <v>240</v>
      </c>
      <c r="J112" s="10" t="str">
        <f t="shared" si="4"/>
        <v>A</v>
      </c>
      <c r="K112" s="11">
        <f ca="1">VLOOKUP(F112,OFFSET(Hodnoc!$A$1:$C$23,0,IF(I112="Hory",0,IF(I112="Ledy",3,IF(I112="Písek",6,IF(I112="Skalky",9,IF(I112="Boulder",12,"chyba")))))),IF(J112="A",2,3),0)*VLOOKUP(G112,Hodnoc!$P$1:$Q$9,2,0)</f>
        <v>18</v>
      </c>
    </row>
    <row r="113" spans="1:11" ht="12.75">
      <c r="A113" s="7">
        <v>113</v>
      </c>
      <c r="B113" s="8">
        <v>39317</v>
      </c>
      <c r="C113" s="8" t="s">
        <v>864</v>
      </c>
      <c r="D113" s="8" t="s">
        <v>865</v>
      </c>
      <c r="E113" s="7" t="s">
        <v>874</v>
      </c>
      <c r="F113" s="12" t="s">
        <v>122</v>
      </c>
      <c r="G113" s="10" t="s">
        <v>132</v>
      </c>
      <c r="H113" s="10" t="s">
        <v>151</v>
      </c>
      <c r="I113" s="10" t="s">
        <v>240</v>
      </c>
      <c r="J113" s="10" t="str">
        <f t="shared" si="4"/>
        <v>A</v>
      </c>
      <c r="K113" s="11">
        <f ca="1">VLOOKUP(F113,OFFSET(Hodnoc!$A$1:$C$23,0,IF(I113="Hory",0,IF(I113="Ledy",3,IF(I113="Písek",6,IF(I113="Skalky",9,IF(I113="Boulder",12,"chyba")))))),IF(J113="A",2,3),0)*VLOOKUP(G113,Hodnoc!$P$1:$Q$9,2,0)</f>
        <v>24</v>
      </c>
    </row>
    <row r="114" spans="1:11" ht="12.75">
      <c r="A114" s="7">
        <v>114</v>
      </c>
      <c r="B114" s="8">
        <v>39317</v>
      </c>
      <c r="C114" s="8" t="s">
        <v>864</v>
      </c>
      <c r="D114" s="8" t="s">
        <v>865</v>
      </c>
      <c r="E114" s="7" t="s">
        <v>875</v>
      </c>
      <c r="F114" s="12" t="s">
        <v>125</v>
      </c>
      <c r="G114" s="10" t="s">
        <v>132</v>
      </c>
      <c r="H114" s="10" t="s">
        <v>151</v>
      </c>
      <c r="I114" s="10" t="s">
        <v>240</v>
      </c>
      <c r="J114" s="10" t="str">
        <f t="shared" si="4"/>
        <v>A</v>
      </c>
      <c r="K114" s="11">
        <f ca="1">VLOOKUP(F114,OFFSET(Hodnoc!$A$1:$C$23,0,IF(I114="Hory",0,IF(I114="Ledy",3,IF(I114="Písek",6,IF(I114="Skalky",9,IF(I114="Boulder",12,"chyba")))))),IF(J114="A",2,3),0)*VLOOKUP(G114,Hodnoc!$P$1:$Q$9,2,0)</f>
        <v>26</v>
      </c>
    </row>
    <row r="115" spans="1:11" ht="12.75">
      <c r="A115" s="7">
        <v>115</v>
      </c>
      <c r="B115" s="8">
        <v>39317</v>
      </c>
      <c r="C115" s="8" t="s">
        <v>864</v>
      </c>
      <c r="D115" s="8" t="s">
        <v>865</v>
      </c>
      <c r="E115" s="7" t="s">
        <v>876</v>
      </c>
      <c r="F115" s="12" t="s">
        <v>129</v>
      </c>
      <c r="G115" s="10" t="s">
        <v>38</v>
      </c>
      <c r="H115" s="10" t="s">
        <v>151</v>
      </c>
      <c r="I115" s="10" t="s">
        <v>240</v>
      </c>
      <c r="J115" s="10" t="str">
        <f t="shared" si="4"/>
        <v>A</v>
      </c>
      <c r="K115" s="11">
        <f ca="1">VLOOKUP(F115,OFFSET(Hodnoc!$A$1:$C$23,0,IF(I115="Hory",0,IF(I115="Ledy",3,IF(I115="Písek",6,IF(I115="Skalky",9,IF(I115="Boulder",12,"chyba")))))),IF(J115="A",2,3),0)*VLOOKUP(G115,Hodnoc!$P$1:$Q$9,2,0)</f>
        <v>45</v>
      </c>
    </row>
    <row r="116" spans="1:11" ht="12.75">
      <c r="A116" s="7">
        <v>116</v>
      </c>
      <c r="B116" s="8">
        <v>39317</v>
      </c>
      <c r="C116" s="8" t="s">
        <v>864</v>
      </c>
      <c r="D116" s="8" t="s">
        <v>865</v>
      </c>
      <c r="E116" s="7" t="s">
        <v>877</v>
      </c>
      <c r="F116" s="12" t="s">
        <v>122</v>
      </c>
      <c r="G116" s="10" t="s">
        <v>38</v>
      </c>
      <c r="H116" s="10" t="s">
        <v>151</v>
      </c>
      <c r="I116" s="10" t="s">
        <v>240</v>
      </c>
      <c r="J116" s="10" t="str">
        <f t="shared" si="4"/>
        <v>A</v>
      </c>
      <c r="K116" s="11">
        <f ca="1">VLOOKUP(F116,OFFSET(Hodnoc!$A$1:$C$23,0,IF(I116="Hory",0,IF(I116="Ledy",3,IF(I116="Písek",6,IF(I116="Skalky",9,IF(I116="Boulder",12,"chyba")))))),IF(J116="A",2,3),0)*VLOOKUP(G116,Hodnoc!$P$1:$Q$9,2,0)</f>
        <v>36</v>
      </c>
    </row>
    <row r="117" spans="1:11" ht="12.75">
      <c r="A117" s="7">
        <v>117</v>
      </c>
      <c r="B117" s="8">
        <v>39317</v>
      </c>
      <c r="C117" s="8" t="s">
        <v>864</v>
      </c>
      <c r="D117" s="8" t="s">
        <v>865</v>
      </c>
      <c r="E117" s="7" t="s">
        <v>878</v>
      </c>
      <c r="F117" s="12" t="s">
        <v>123</v>
      </c>
      <c r="G117" s="10" t="s">
        <v>38</v>
      </c>
      <c r="H117" s="10" t="s">
        <v>151</v>
      </c>
      <c r="I117" s="10" t="s">
        <v>240</v>
      </c>
      <c r="J117" s="10" t="str">
        <f t="shared" si="4"/>
        <v>A</v>
      </c>
      <c r="K117" s="11">
        <f ca="1">VLOOKUP(F117,OFFSET(Hodnoc!$A$1:$C$23,0,IF(I117="Hory",0,IF(I117="Ledy",3,IF(I117="Písek",6,IF(I117="Skalky",9,IF(I117="Boulder",12,"chyba")))))),IF(J117="A",2,3),0)*VLOOKUP(G117,Hodnoc!$P$1:$Q$9,2,0)</f>
        <v>18</v>
      </c>
    </row>
    <row r="118" spans="1:11" ht="12.75">
      <c r="A118" s="7">
        <v>118</v>
      </c>
      <c r="B118" s="8">
        <v>39317</v>
      </c>
      <c r="C118" s="8" t="s">
        <v>864</v>
      </c>
      <c r="D118" s="8" t="s">
        <v>865</v>
      </c>
      <c r="E118" s="7" t="s">
        <v>879</v>
      </c>
      <c r="F118" s="12" t="s">
        <v>129</v>
      </c>
      <c r="G118" s="10" t="s">
        <v>38</v>
      </c>
      <c r="H118" s="10" t="s">
        <v>151</v>
      </c>
      <c r="I118" s="10" t="s">
        <v>240</v>
      </c>
      <c r="J118" s="10" t="str">
        <f t="shared" si="4"/>
        <v>A</v>
      </c>
      <c r="K118" s="11">
        <f ca="1">VLOOKUP(F118,OFFSET(Hodnoc!$A$1:$C$23,0,IF(I118="Hory",0,IF(I118="Ledy",3,IF(I118="Písek",6,IF(I118="Skalky",9,IF(I118="Boulder",12,"chyba")))))),IF(J118="A",2,3),0)*VLOOKUP(G118,Hodnoc!$P$1:$Q$9,2,0)</f>
        <v>45</v>
      </c>
    </row>
    <row r="119" spans="1:11" ht="12.75">
      <c r="A119" s="7">
        <v>119</v>
      </c>
      <c r="B119" s="8">
        <v>39317</v>
      </c>
      <c r="C119" s="8" t="s">
        <v>864</v>
      </c>
      <c r="D119" s="8" t="s">
        <v>865</v>
      </c>
      <c r="E119" s="7" t="s">
        <v>880</v>
      </c>
      <c r="F119" s="12" t="s">
        <v>122</v>
      </c>
      <c r="G119" s="10" t="s">
        <v>132</v>
      </c>
      <c r="H119" s="10" t="s">
        <v>151</v>
      </c>
      <c r="I119" s="10" t="s">
        <v>240</v>
      </c>
      <c r="J119" s="10" t="str">
        <f t="shared" si="4"/>
        <v>A</v>
      </c>
      <c r="K119" s="11">
        <f ca="1">VLOOKUP(F119,OFFSET(Hodnoc!$A$1:$C$23,0,IF(I119="Hory",0,IF(I119="Ledy",3,IF(I119="Písek",6,IF(I119="Skalky",9,IF(I119="Boulder",12,"chyba")))))),IF(J119="A",2,3),0)*VLOOKUP(G119,Hodnoc!$P$1:$Q$9,2,0)</f>
        <v>24</v>
      </c>
    </row>
    <row r="120" spans="1:11" ht="12.75">
      <c r="A120" s="7">
        <v>120</v>
      </c>
      <c r="B120" s="8">
        <v>39314</v>
      </c>
      <c r="C120" s="8" t="s">
        <v>864</v>
      </c>
      <c r="D120" s="8" t="s">
        <v>865</v>
      </c>
      <c r="E120" s="7" t="s">
        <v>538</v>
      </c>
      <c r="F120" s="12" t="s">
        <v>162</v>
      </c>
      <c r="G120" s="10" t="s">
        <v>132</v>
      </c>
      <c r="H120" s="10" t="s">
        <v>151</v>
      </c>
      <c r="I120" s="10" t="s">
        <v>240</v>
      </c>
      <c r="J120" s="10" t="str">
        <f t="shared" si="4"/>
        <v>A</v>
      </c>
      <c r="K120" s="11">
        <f ca="1">VLOOKUP(F120,OFFSET(Hodnoc!$A$1:$C$23,0,IF(I120="Hory",0,IF(I120="Ledy",3,IF(I120="Písek",6,IF(I120="Skalky",9,IF(I120="Boulder",12,"chyba")))))),IF(J120="A",2,3),0)*VLOOKUP(G120,Hodnoc!$P$1:$Q$9,2,0)</f>
        <v>38</v>
      </c>
    </row>
    <row r="121" spans="1:11" ht="12.75">
      <c r="A121" s="7">
        <v>121</v>
      </c>
      <c r="B121" s="8">
        <v>39314</v>
      </c>
      <c r="C121" s="8" t="s">
        <v>864</v>
      </c>
      <c r="D121" s="8" t="s">
        <v>865</v>
      </c>
      <c r="E121" s="7" t="s">
        <v>881</v>
      </c>
      <c r="F121" s="12" t="s">
        <v>128</v>
      </c>
      <c r="G121" s="10" t="s">
        <v>132</v>
      </c>
      <c r="H121" s="10" t="s">
        <v>151</v>
      </c>
      <c r="I121" s="10" t="s">
        <v>240</v>
      </c>
      <c r="J121" s="10" t="str">
        <f t="shared" si="4"/>
        <v>A</v>
      </c>
      <c r="K121" s="11">
        <f ca="1">VLOOKUP(F121,OFFSET(Hodnoc!$A$1:$C$23,0,IF(I121="Hory",0,IF(I121="Ledy",3,IF(I121="Písek",6,IF(I121="Skalky",9,IF(I121="Boulder",12,"chyba")))))),IF(J121="A",2,3),0)*VLOOKUP(G121,Hodnoc!$P$1:$Q$9,2,0)</f>
        <v>33</v>
      </c>
    </row>
    <row r="122" spans="1:11" ht="12.75">
      <c r="A122" s="7">
        <v>122</v>
      </c>
      <c r="B122" s="8">
        <v>39314</v>
      </c>
      <c r="C122" s="8" t="s">
        <v>864</v>
      </c>
      <c r="D122" s="8" t="s">
        <v>865</v>
      </c>
      <c r="E122" s="7" t="s">
        <v>882</v>
      </c>
      <c r="F122" s="12" t="s">
        <v>125</v>
      </c>
      <c r="G122" s="10" t="s">
        <v>38</v>
      </c>
      <c r="H122" s="10" t="s">
        <v>151</v>
      </c>
      <c r="I122" s="10" t="s">
        <v>240</v>
      </c>
      <c r="J122" s="10" t="str">
        <f t="shared" si="4"/>
        <v>A</v>
      </c>
      <c r="K122" s="11">
        <f ca="1">VLOOKUP(F122,OFFSET(Hodnoc!$A$1:$C$23,0,IF(I122="Hory",0,IF(I122="Ledy",3,IF(I122="Písek",6,IF(I122="Skalky",9,IF(I122="Boulder",12,"chyba")))))),IF(J122="A",2,3),0)*VLOOKUP(G122,Hodnoc!$P$1:$Q$9,2,0)</f>
        <v>39</v>
      </c>
    </row>
    <row r="123" spans="1:11" ht="12.75">
      <c r="A123" s="7">
        <v>123</v>
      </c>
      <c r="B123" s="8">
        <v>39314</v>
      </c>
      <c r="C123" s="8" t="s">
        <v>864</v>
      </c>
      <c r="D123" s="8" t="s">
        <v>865</v>
      </c>
      <c r="E123" s="7" t="s">
        <v>883</v>
      </c>
      <c r="F123" s="12" t="s">
        <v>125</v>
      </c>
      <c r="G123" s="10" t="s">
        <v>132</v>
      </c>
      <c r="H123" s="10" t="s">
        <v>151</v>
      </c>
      <c r="I123" s="10" t="s">
        <v>240</v>
      </c>
      <c r="J123" s="10" t="str">
        <f t="shared" si="4"/>
        <v>A</v>
      </c>
      <c r="K123" s="11">
        <f ca="1">VLOOKUP(F123,OFFSET(Hodnoc!$A$1:$C$23,0,IF(I123="Hory",0,IF(I123="Ledy",3,IF(I123="Písek",6,IF(I123="Skalky",9,IF(I123="Boulder",12,"chyba")))))),IF(J123="A",2,3),0)*VLOOKUP(G123,Hodnoc!$P$1:$Q$9,2,0)</f>
        <v>26</v>
      </c>
    </row>
    <row r="124" spans="1:11" ht="12.75">
      <c r="A124" s="7">
        <v>124</v>
      </c>
      <c r="B124" s="8">
        <v>39314</v>
      </c>
      <c r="C124" s="8" t="s">
        <v>864</v>
      </c>
      <c r="D124" s="8" t="s">
        <v>865</v>
      </c>
      <c r="E124" s="7" t="s">
        <v>884</v>
      </c>
      <c r="F124" s="12" t="s">
        <v>129</v>
      </c>
      <c r="G124" s="10" t="s">
        <v>38</v>
      </c>
      <c r="H124" s="10" t="s">
        <v>151</v>
      </c>
      <c r="I124" s="10" t="s">
        <v>240</v>
      </c>
      <c r="J124" s="10" t="str">
        <f t="shared" si="4"/>
        <v>A</v>
      </c>
      <c r="K124" s="11">
        <f ca="1">VLOOKUP(F124,OFFSET(Hodnoc!$A$1:$C$23,0,IF(I124="Hory",0,IF(I124="Ledy",3,IF(I124="Písek",6,IF(I124="Skalky",9,IF(I124="Boulder",12,"chyba")))))),IF(J124="A",2,3),0)*VLOOKUP(G124,Hodnoc!$P$1:$Q$9,2,0)</f>
        <v>45</v>
      </c>
    </row>
    <row r="125" spans="1:11" ht="12.75">
      <c r="A125" s="7">
        <v>125</v>
      </c>
      <c r="B125" s="8">
        <v>39314</v>
      </c>
      <c r="C125" s="8" t="s">
        <v>864</v>
      </c>
      <c r="D125" s="8" t="s">
        <v>865</v>
      </c>
      <c r="E125" s="7" t="s">
        <v>885</v>
      </c>
      <c r="F125" s="12" t="s">
        <v>125</v>
      </c>
      <c r="G125" s="10" t="s">
        <v>38</v>
      </c>
      <c r="H125" s="10" t="s">
        <v>151</v>
      </c>
      <c r="I125" s="10" t="s">
        <v>240</v>
      </c>
      <c r="J125" s="10" t="str">
        <f t="shared" si="4"/>
        <v>A</v>
      </c>
      <c r="K125" s="11">
        <f ca="1">VLOOKUP(F125,OFFSET(Hodnoc!$A$1:$C$23,0,IF(I125="Hory",0,IF(I125="Ledy",3,IF(I125="Písek",6,IF(I125="Skalky",9,IF(I125="Boulder",12,"chyba")))))),IF(J125="A",2,3),0)*VLOOKUP(G125,Hodnoc!$P$1:$Q$9,2,0)</f>
        <v>39</v>
      </c>
    </row>
    <row r="126" spans="1:11" ht="12.75">
      <c r="A126" s="7">
        <v>126</v>
      </c>
      <c r="B126" s="8">
        <v>39314</v>
      </c>
      <c r="C126" s="8" t="s">
        <v>864</v>
      </c>
      <c r="D126" s="8" t="s">
        <v>865</v>
      </c>
      <c r="E126" s="7" t="s">
        <v>886</v>
      </c>
      <c r="F126" s="12" t="s">
        <v>125</v>
      </c>
      <c r="G126" s="10" t="s">
        <v>132</v>
      </c>
      <c r="H126" s="10" t="s">
        <v>151</v>
      </c>
      <c r="I126" s="10" t="s">
        <v>240</v>
      </c>
      <c r="J126" s="10" t="str">
        <f t="shared" si="4"/>
        <v>A</v>
      </c>
      <c r="K126" s="11">
        <f ca="1">VLOOKUP(F126,OFFSET(Hodnoc!$A$1:$C$23,0,IF(I126="Hory",0,IF(I126="Ledy",3,IF(I126="Písek",6,IF(I126="Skalky",9,IF(I126="Boulder",12,"chyba")))))),IF(J126="A",2,3),0)*VLOOKUP(G126,Hodnoc!$P$1:$Q$9,2,0)</f>
        <v>26</v>
      </c>
    </row>
    <row r="127" spans="1:11" ht="12.75">
      <c r="A127" s="7">
        <v>127</v>
      </c>
      <c r="B127" s="8">
        <v>39314</v>
      </c>
      <c r="C127" s="8" t="s">
        <v>864</v>
      </c>
      <c r="D127" s="8" t="s">
        <v>865</v>
      </c>
      <c r="E127" s="7" t="s">
        <v>887</v>
      </c>
      <c r="F127" s="12" t="s">
        <v>122</v>
      </c>
      <c r="G127" s="10" t="s">
        <v>38</v>
      </c>
      <c r="H127" s="10" t="s">
        <v>151</v>
      </c>
      <c r="I127" s="10" t="s">
        <v>240</v>
      </c>
      <c r="J127" s="10" t="str">
        <f t="shared" si="4"/>
        <v>A</v>
      </c>
      <c r="K127" s="11">
        <f ca="1">VLOOKUP(F127,OFFSET(Hodnoc!$A$1:$C$23,0,IF(I127="Hory",0,IF(I127="Ledy",3,IF(I127="Písek",6,IF(I127="Skalky",9,IF(I127="Boulder",12,"chyba")))))),IF(J127="A",2,3),0)*VLOOKUP(G127,Hodnoc!$P$1:$Q$9,2,0)</f>
        <v>36</v>
      </c>
    </row>
    <row r="128" spans="1:11" ht="12.75">
      <c r="A128" s="7">
        <v>128</v>
      </c>
      <c r="B128" s="8">
        <v>39314</v>
      </c>
      <c r="C128" s="8" t="s">
        <v>864</v>
      </c>
      <c r="D128" s="8" t="s">
        <v>865</v>
      </c>
      <c r="E128" s="7" t="s">
        <v>888</v>
      </c>
      <c r="F128" s="12" t="s">
        <v>126</v>
      </c>
      <c r="G128" s="10" t="s">
        <v>38</v>
      </c>
      <c r="H128" s="10" t="s">
        <v>151</v>
      </c>
      <c r="I128" s="10" t="s">
        <v>240</v>
      </c>
      <c r="J128" s="10" t="str">
        <f t="shared" si="4"/>
        <v>A</v>
      </c>
      <c r="K128" s="11">
        <f ca="1">VLOOKUP(F128,OFFSET(Hodnoc!$A$1:$C$23,0,IF(I128="Hory",0,IF(I128="Ledy",3,IF(I128="Písek",6,IF(I128="Skalky",9,IF(I128="Boulder",12,"chyba")))))),IF(J128="A",2,3),0)*VLOOKUP(G128,Hodnoc!$P$1:$Q$9,2,0)</f>
        <v>24</v>
      </c>
    </row>
    <row r="129" spans="1:11" ht="12.75">
      <c r="A129" s="7">
        <v>129</v>
      </c>
      <c r="B129" s="8">
        <v>39314</v>
      </c>
      <c r="C129" s="8" t="s">
        <v>864</v>
      </c>
      <c r="D129" s="8" t="s">
        <v>865</v>
      </c>
      <c r="E129" s="7" t="s">
        <v>889</v>
      </c>
      <c r="F129" s="12" t="s">
        <v>128</v>
      </c>
      <c r="G129" s="10" t="s">
        <v>38</v>
      </c>
      <c r="H129" s="10" t="s">
        <v>151</v>
      </c>
      <c r="I129" s="10" t="s">
        <v>240</v>
      </c>
      <c r="J129" s="10" t="str">
        <f t="shared" si="4"/>
        <v>A</v>
      </c>
      <c r="K129" s="11">
        <f ca="1">VLOOKUP(F129,OFFSET(Hodnoc!$A$1:$C$23,0,IF(I129="Hory",0,IF(I129="Ledy",3,IF(I129="Písek",6,IF(I129="Skalky",9,IF(I129="Boulder",12,"chyba")))))),IF(J129="A",2,3),0)*VLOOKUP(G129,Hodnoc!$P$1:$Q$9,2,0)</f>
        <v>49.5</v>
      </c>
    </row>
    <row r="130" spans="1:11" ht="12.75">
      <c r="A130" s="7">
        <v>130</v>
      </c>
      <c r="B130" s="8">
        <v>39314</v>
      </c>
      <c r="C130" s="8" t="s">
        <v>864</v>
      </c>
      <c r="D130" s="8" t="s">
        <v>865</v>
      </c>
      <c r="E130" s="7" t="s">
        <v>890</v>
      </c>
      <c r="F130" s="12" t="s">
        <v>128</v>
      </c>
      <c r="G130" s="10" t="s">
        <v>38</v>
      </c>
      <c r="H130" s="10" t="s">
        <v>151</v>
      </c>
      <c r="I130" s="10" t="s">
        <v>240</v>
      </c>
      <c r="J130" s="10" t="str">
        <f t="shared" si="4"/>
        <v>A</v>
      </c>
      <c r="K130" s="11">
        <f ca="1">VLOOKUP(F130,OFFSET(Hodnoc!$A$1:$C$23,0,IF(I130="Hory",0,IF(I130="Ledy",3,IF(I130="Písek",6,IF(I130="Skalky",9,IF(I130="Boulder",12,"chyba")))))),IF(J130="A",2,3),0)*VLOOKUP(G130,Hodnoc!$P$1:$Q$9,2,0)</f>
        <v>49.5</v>
      </c>
    </row>
    <row r="131" spans="1:11" ht="12.75">
      <c r="A131" s="7">
        <v>131</v>
      </c>
      <c r="B131" s="8">
        <v>39314</v>
      </c>
      <c r="C131" s="8" t="s">
        <v>864</v>
      </c>
      <c r="D131" s="8" t="s">
        <v>865</v>
      </c>
      <c r="E131" s="7" t="s">
        <v>891</v>
      </c>
      <c r="F131" s="12" t="s">
        <v>122</v>
      </c>
      <c r="G131" s="10" t="s">
        <v>38</v>
      </c>
      <c r="H131" s="10" t="s">
        <v>151</v>
      </c>
      <c r="I131" s="10" t="s">
        <v>240</v>
      </c>
      <c r="J131" s="10" t="str">
        <f t="shared" si="4"/>
        <v>A</v>
      </c>
      <c r="K131" s="11">
        <f ca="1">VLOOKUP(F131,OFFSET(Hodnoc!$A$1:$C$23,0,IF(I131="Hory",0,IF(I131="Ledy",3,IF(I131="Písek",6,IF(I131="Skalky",9,IF(I131="Boulder",12,"chyba")))))),IF(J131="A",2,3),0)*VLOOKUP(G131,Hodnoc!$P$1:$Q$9,2,0)</f>
        <v>36</v>
      </c>
    </row>
    <row r="132" spans="1:11" ht="12.75">
      <c r="A132" s="7">
        <v>132</v>
      </c>
      <c r="B132" s="8">
        <v>39314</v>
      </c>
      <c r="C132" s="8" t="s">
        <v>864</v>
      </c>
      <c r="D132" s="8" t="s">
        <v>865</v>
      </c>
      <c r="E132" s="7" t="s">
        <v>892</v>
      </c>
      <c r="F132" s="12" t="s">
        <v>123</v>
      </c>
      <c r="G132" s="10" t="s">
        <v>38</v>
      </c>
      <c r="H132" s="10" t="s">
        <v>151</v>
      </c>
      <c r="I132" s="10" t="s">
        <v>240</v>
      </c>
      <c r="J132" s="10" t="str">
        <f t="shared" si="4"/>
        <v>A</v>
      </c>
      <c r="K132" s="11">
        <f ca="1">VLOOKUP(F132,OFFSET(Hodnoc!$A$1:$C$23,0,IF(I132="Hory",0,IF(I132="Ledy",3,IF(I132="Písek",6,IF(I132="Skalky",9,IF(I132="Boulder",12,"chyba")))))),IF(J132="A",2,3),0)*VLOOKUP(G132,Hodnoc!$P$1:$Q$9,2,0)</f>
        <v>18</v>
      </c>
    </row>
    <row r="133" spans="1:11" ht="12.75">
      <c r="A133" s="7">
        <v>133</v>
      </c>
      <c r="B133" s="8">
        <v>39312</v>
      </c>
      <c r="C133" s="8" t="s">
        <v>893</v>
      </c>
      <c r="D133" s="8"/>
      <c r="E133" s="7" t="s">
        <v>894</v>
      </c>
      <c r="F133" s="12" t="s">
        <v>130</v>
      </c>
      <c r="G133" s="10" t="s">
        <v>132</v>
      </c>
      <c r="H133" s="10" t="s">
        <v>151</v>
      </c>
      <c r="I133" s="10" t="s">
        <v>240</v>
      </c>
      <c r="J133" s="10" t="str">
        <f t="shared" si="4"/>
        <v>A</v>
      </c>
      <c r="K133" s="11">
        <f ca="1">VLOOKUP(F133,OFFSET(Hodnoc!$A$1:$C$23,0,IF(I133="Hory",0,IF(I133="Ledy",3,IF(I133="Písek",6,IF(I133="Skalky",9,IF(I133="Boulder",12,"chyba")))))),IF(J133="A",2,3),0)*VLOOKUP(G133,Hodnoc!$P$1:$Q$9,2,0)</f>
        <v>20</v>
      </c>
    </row>
    <row r="134" spans="1:11" ht="12.75">
      <c r="A134" s="7">
        <v>134</v>
      </c>
      <c r="B134" s="8">
        <v>39312</v>
      </c>
      <c r="C134" s="8" t="s">
        <v>893</v>
      </c>
      <c r="D134" s="8"/>
      <c r="E134" s="7" t="s">
        <v>885</v>
      </c>
      <c r="F134" s="12" t="s">
        <v>126</v>
      </c>
      <c r="G134" s="10" t="s">
        <v>132</v>
      </c>
      <c r="H134" s="10" t="s">
        <v>151</v>
      </c>
      <c r="I134" s="10" t="s">
        <v>240</v>
      </c>
      <c r="J134" s="10" t="str">
        <f t="shared" si="4"/>
        <v>A</v>
      </c>
      <c r="K134" s="11">
        <f ca="1">VLOOKUP(F134,OFFSET(Hodnoc!$A$1:$C$23,0,IF(I134="Hory",0,IF(I134="Ledy",3,IF(I134="Písek",6,IF(I134="Skalky",9,IF(I134="Boulder",12,"chyba")))))),IF(J134="A",2,3),0)*VLOOKUP(G134,Hodnoc!$P$1:$Q$9,2,0)</f>
        <v>16</v>
      </c>
    </row>
    <row r="135" spans="1:11" ht="12.75">
      <c r="A135" s="7">
        <v>135</v>
      </c>
      <c r="B135" s="8">
        <v>39311</v>
      </c>
      <c r="C135" s="8" t="s">
        <v>864</v>
      </c>
      <c r="D135" s="8" t="s">
        <v>865</v>
      </c>
      <c r="E135" s="7" t="s">
        <v>895</v>
      </c>
      <c r="F135" s="12" t="s">
        <v>128</v>
      </c>
      <c r="G135" s="10" t="s">
        <v>38</v>
      </c>
      <c r="H135" s="10" t="s">
        <v>151</v>
      </c>
      <c r="I135" s="10" t="s">
        <v>240</v>
      </c>
      <c r="J135" s="10" t="str">
        <f t="shared" si="4"/>
        <v>A</v>
      </c>
      <c r="K135" s="11">
        <f ca="1">VLOOKUP(F135,OFFSET(Hodnoc!$A$1:$C$23,0,IF(I135="Hory",0,IF(I135="Ledy",3,IF(I135="Písek",6,IF(I135="Skalky",9,IF(I135="Boulder",12,"chyba")))))),IF(J135="A",2,3),0)*VLOOKUP(G135,Hodnoc!$P$1:$Q$9,2,0)</f>
        <v>49.5</v>
      </c>
    </row>
    <row r="136" spans="1:11" ht="12.75">
      <c r="A136" s="7">
        <v>136</v>
      </c>
      <c r="B136" s="8">
        <v>39311</v>
      </c>
      <c r="C136" s="8" t="s">
        <v>864</v>
      </c>
      <c r="D136" s="8" t="s">
        <v>865</v>
      </c>
      <c r="E136" s="7" t="s">
        <v>896</v>
      </c>
      <c r="F136" s="12" t="s">
        <v>122</v>
      </c>
      <c r="G136" s="10" t="s">
        <v>38</v>
      </c>
      <c r="H136" s="10" t="s">
        <v>151</v>
      </c>
      <c r="I136" s="10" t="s">
        <v>240</v>
      </c>
      <c r="J136" s="10" t="str">
        <f t="shared" si="4"/>
        <v>A</v>
      </c>
      <c r="K136" s="11">
        <f ca="1">VLOOKUP(F136,OFFSET(Hodnoc!$A$1:$C$23,0,IF(I136="Hory",0,IF(I136="Ledy",3,IF(I136="Písek",6,IF(I136="Skalky",9,IF(I136="Boulder",12,"chyba")))))),IF(J136="A",2,3),0)*VLOOKUP(G136,Hodnoc!$P$1:$Q$9,2,0)</f>
        <v>36</v>
      </c>
    </row>
    <row r="137" spans="1:11" ht="12.75">
      <c r="A137" s="7">
        <v>137</v>
      </c>
      <c r="B137" s="8">
        <v>39309</v>
      </c>
      <c r="C137" s="8" t="s">
        <v>893</v>
      </c>
      <c r="D137" s="8"/>
      <c r="E137" s="7" t="s">
        <v>894</v>
      </c>
      <c r="F137" s="12" t="s">
        <v>130</v>
      </c>
      <c r="G137" s="10" t="s">
        <v>132</v>
      </c>
      <c r="H137" s="10" t="s">
        <v>151</v>
      </c>
      <c r="I137" s="10" t="s">
        <v>240</v>
      </c>
      <c r="J137" s="10" t="str">
        <f t="shared" si="4"/>
        <v>A</v>
      </c>
      <c r="K137" s="11">
        <f ca="1">VLOOKUP(F137,OFFSET(Hodnoc!$A$1:$C$23,0,IF(I137="Hory",0,IF(I137="Ledy",3,IF(I137="Písek",6,IF(I137="Skalky",9,IF(I137="Boulder",12,"chyba")))))),IF(J137="A",2,3),0)*VLOOKUP(G137,Hodnoc!$P$1:$Q$9,2,0)</f>
        <v>20</v>
      </c>
    </row>
    <row r="138" spans="1:11" ht="12.75">
      <c r="A138" s="7">
        <v>138</v>
      </c>
      <c r="B138" s="8">
        <v>39309</v>
      </c>
      <c r="C138" s="8" t="s">
        <v>893</v>
      </c>
      <c r="D138" s="8"/>
      <c r="E138" s="7" t="s">
        <v>885</v>
      </c>
      <c r="F138" s="12" t="s">
        <v>126</v>
      </c>
      <c r="G138" s="10" t="s">
        <v>132</v>
      </c>
      <c r="H138" s="10" t="s">
        <v>151</v>
      </c>
      <c r="I138" s="10" t="s">
        <v>240</v>
      </c>
      <c r="J138" s="10" t="str">
        <f t="shared" si="4"/>
        <v>A</v>
      </c>
      <c r="K138" s="11">
        <f ca="1">VLOOKUP(F138,OFFSET(Hodnoc!$A$1:$C$23,0,IF(I138="Hory",0,IF(I138="Ledy",3,IF(I138="Písek",6,IF(I138="Skalky",9,IF(I138="Boulder",12,"chyba")))))),IF(J138="A",2,3),0)*VLOOKUP(G138,Hodnoc!$P$1:$Q$9,2,0)</f>
        <v>16</v>
      </c>
    </row>
    <row r="139" spans="1:11" ht="12.75">
      <c r="A139" s="7">
        <v>139</v>
      </c>
      <c r="B139" s="8">
        <v>39369</v>
      </c>
      <c r="C139" s="8" t="s">
        <v>277</v>
      </c>
      <c r="D139" s="8" t="s">
        <v>968</v>
      </c>
      <c r="E139" s="7" t="s">
        <v>959</v>
      </c>
      <c r="F139" s="12">
        <v>5</v>
      </c>
      <c r="G139" s="10" t="s">
        <v>38</v>
      </c>
      <c r="H139" s="10" t="s">
        <v>151</v>
      </c>
      <c r="I139" s="10" t="s">
        <v>152</v>
      </c>
      <c r="J139" s="10" t="str">
        <f aca="true" t="shared" si="5" ref="J139:J159">IF(OR(G139="TR",G139="TRO"),"B","A")</f>
        <v>A</v>
      </c>
      <c r="K139" s="11">
        <f ca="1">VLOOKUP(F139,OFFSET(Hodnoc!$A$1:$C$23,0,IF(I139="Hory",0,IF(I139="Ledy",3,IF(I139="Písek",6,IF(I139="Skalky",9,IF(I139="Boulder",12,"chyba")))))),IF(J139="A",2,3),0)*VLOOKUP(G139,Hodnoc!$P$1:$Q$9,2,0)</f>
        <v>16.5</v>
      </c>
    </row>
    <row r="140" spans="1:11" ht="12.75">
      <c r="A140" s="7">
        <v>140</v>
      </c>
      <c r="B140" s="8">
        <v>39369</v>
      </c>
      <c r="C140" s="8" t="s">
        <v>277</v>
      </c>
      <c r="D140" s="8" t="s">
        <v>968</v>
      </c>
      <c r="E140" s="7" t="s">
        <v>969</v>
      </c>
      <c r="F140" s="12">
        <v>7</v>
      </c>
      <c r="G140" s="10" t="s">
        <v>38</v>
      </c>
      <c r="H140" s="10" t="s">
        <v>151</v>
      </c>
      <c r="I140" s="10" t="s">
        <v>152</v>
      </c>
      <c r="J140" s="10" t="str">
        <f t="shared" si="5"/>
        <v>A</v>
      </c>
      <c r="K140" s="11">
        <f ca="1">VLOOKUP(F140,OFFSET(Hodnoc!$A$1:$C$23,0,IF(I140="Hory",0,IF(I140="Ledy",3,IF(I140="Písek",6,IF(I140="Skalky",9,IF(I140="Boulder",12,"chyba")))))),IF(J140="A",2,3),0)*VLOOKUP(G140,Hodnoc!$P$1:$Q$9,2,0)</f>
        <v>43.5</v>
      </c>
    </row>
    <row r="141" spans="1:11" ht="12.75">
      <c r="A141" s="7">
        <v>141</v>
      </c>
      <c r="B141" s="8">
        <v>39369</v>
      </c>
      <c r="C141" s="8" t="s">
        <v>277</v>
      </c>
      <c r="D141" s="8" t="s">
        <v>968</v>
      </c>
      <c r="E141" s="7" t="s">
        <v>958</v>
      </c>
      <c r="F141" s="12">
        <v>5</v>
      </c>
      <c r="G141" s="10" t="s">
        <v>38</v>
      </c>
      <c r="H141" s="10" t="s">
        <v>151</v>
      </c>
      <c r="I141" s="10" t="s">
        <v>152</v>
      </c>
      <c r="J141" s="10" t="str">
        <f t="shared" si="5"/>
        <v>A</v>
      </c>
      <c r="K141" s="11">
        <f ca="1">VLOOKUP(F141,OFFSET(Hodnoc!$A$1:$C$23,0,IF(I141="Hory",0,IF(I141="Ledy",3,IF(I141="Písek",6,IF(I141="Skalky",9,IF(I141="Boulder",12,"chyba")))))),IF(J141="A",2,3),0)*VLOOKUP(G141,Hodnoc!$P$1:$Q$9,2,0)</f>
        <v>16.5</v>
      </c>
    </row>
    <row r="142" spans="1:11" ht="12.75">
      <c r="A142" s="7">
        <v>142</v>
      </c>
      <c r="B142" s="8">
        <v>39369</v>
      </c>
      <c r="C142" s="8" t="s">
        <v>277</v>
      </c>
      <c r="D142" s="8" t="s">
        <v>968</v>
      </c>
      <c r="E142" s="7" t="s">
        <v>960</v>
      </c>
      <c r="F142" s="12" t="s">
        <v>158</v>
      </c>
      <c r="G142" s="10" t="s">
        <v>239</v>
      </c>
      <c r="H142" s="10" t="s">
        <v>151</v>
      </c>
      <c r="I142" s="10" t="s">
        <v>152</v>
      </c>
      <c r="J142" s="10" t="str">
        <f t="shared" si="5"/>
        <v>A</v>
      </c>
      <c r="K142" s="11">
        <f ca="1">VLOOKUP(F142,OFFSET(Hodnoc!$A$1:$C$23,0,IF(I142="Hory",0,IF(I142="Ledy",3,IF(I142="Písek",6,IF(I142="Skalky",9,IF(I142="Boulder",12,"chyba")))))),IF(J142="A",2,3),0)*VLOOKUP(G142,Hodnoc!$P$1:$Q$9,2,0)</f>
        <v>31.5</v>
      </c>
    </row>
    <row r="143" spans="1:11" ht="12.75">
      <c r="A143" s="7">
        <v>143</v>
      </c>
      <c r="B143" s="8">
        <v>39369</v>
      </c>
      <c r="C143" s="8" t="s">
        <v>277</v>
      </c>
      <c r="D143" s="8" t="s">
        <v>968</v>
      </c>
      <c r="E143" s="7" t="s">
        <v>970</v>
      </c>
      <c r="F143" s="12" t="s">
        <v>147</v>
      </c>
      <c r="G143" s="10" t="s">
        <v>38</v>
      </c>
      <c r="H143" s="10" t="s">
        <v>151</v>
      </c>
      <c r="I143" s="10" t="s">
        <v>152</v>
      </c>
      <c r="J143" s="10" t="str">
        <f t="shared" si="5"/>
        <v>A</v>
      </c>
      <c r="K143" s="11">
        <f ca="1">VLOOKUP(F143,OFFSET(Hodnoc!$A$1:$C$23,0,IF(I143="Hory",0,IF(I143="Ledy",3,IF(I143="Písek",6,IF(I143="Skalky",9,IF(I143="Boulder",12,"chyba")))))),IF(J143="A",2,3),0)*VLOOKUP(G143,Hodnoc!$P$1:$Q$9,2,0)</f>
        <v>49.5</v>
      </c>
    </row>
    <row r="144" spans="1:11" ht="12.75">
      <c r="A144" s="7">
        <v>144</v>
      </c>
      <c r="B144" s="8">
        <v>39369</v>
      </c>
      <c r="C144" s="8" t="s">
        <v>277</v>
      </c>
      <c r="D144" s="8" t="s">
        <v>968</v>
      </c>
      <c r="E144" s="7" t="s">
        <v>961</v>
      </c>
      <c r="F144" s="12">
        <v>7</v>
      </c>
      <c r="G144" s="10" t="s">
        <v>38</v>
      </c>
      <c r="H144" s="10" t="s">
        <v>151</v>
      </c>
      <c r="I144" s="10" t="s">
        <v>152</v>
      </c>
      <c r="J144" s="10" t="str">
        <f t="shared" si="5"/>
        <v>A</v>
      </c>
      <c r="K144" s="11">
        <f ca="1">VLOOKUP(F144,OFFSET(Hodnoc!$A$1:$C$23,0,IF(I144="Hory",0,IF(I144="Ledy",3,IF(I144="Písek",6,IF(I144="Skalky",9,IF(I144="Boulder",12,"chyba")))))),IF(J144="A",2,3),0)*VLOOKUP(G144,Hodnoc!$P$1:$Q$9,2,0)</f>
        <v>43.5</v>
      </c>
    </row>
    <row r="145" spans="1:11" ht="12.75">
      <c r="A145" s="7">
        <v>145</v>
      </c>
      <c r="B145" s="8">
        <v>39368</v>
      </c>
      <c r="C145" s="8" t="s">
        <v>277</v>
      </c>
      <c r="D145" s="8" t="s">
        <v>971</v>
      </c>
      <c r="E145" s="7" t="s">
        <v>963</v>
      </c>
      <c r="F145" s="12">
        <v>6</v>
      </c>
      <c r="G145" s="10" t="s">
        <v>239</v>
      </c>
      <c r="H145" s="10" t="s">
        <v>151</v>
      </c>
      <c r="I145" s="10" t="s">
        <v>152</v>
      </c>
      <c r="J145" s="10" t="str">
        <f t="shared" si="5"/>
        <v>A</v>
      </c>
      <c r="K145" s="11">
        <f ca="1">VLOOKUP(F145,OFFSET(Hodnoc!$A$1:$C$23,0,IF(I145="Hory",0,IF(I145="Ledy",3,IF(I145="Písek",6,IF(I145="Skalky",9,IF(I145="Boulder",12,"chyba")))))),IF(J145="A",2,3),0)*VLOOKUP(G145,Hodnoc!$P$1:$Q$9,2,0)</f>
        <v>27</v>
      </c>
    </row>
    <row r="146" spans="1:11" ht="12.75">
      <c r="A146" s="7">
        <v>146</v>
      </c>
      <c r="B146" s="8">
        <v>39368</v>
      </c>
      <c r="C146" s="8" t="s">
        <v>277</v>
      </c>
      <c r="D146" s="8" t="s">
        <v>971</v>
      </c>
      <c r="E146" s="7" t="s">
        <v>964</v>
      </c>
      <c r="F146" s="12" t="s">
        <v>159</v>
      </c>
      <c r="G146" s="10" t="s">
        <v>38</v>
      </c>
      <c r="H146" s="10" t="s">
        <v>151</v>
      </c>
      <c r="I146" s="10" t="s">
        <v>152</v>
      </c>
      <c r="J146" s="10" t="str">
        <f t="shared" si="5"/>
        <v>A</v>
      </c>
      <c r="K146" s="11">
        <f ca="1">VLOOKUP(F146,OFFSET(Hodnoc!$A$1:$C$23,0,IF(I146="Hory",0,IF(I146="Ledy",3,IF(I146="Písek",6,IF(I146="Skalky",9,IF(I146="Boulder",12,"chyba")))))),IF(J146="A",2,3),0)*VLOOKUP(G146,Hodnoc!$P$1:$Q$9,2,0)</f>
        <v>37.5</v>
      </c>
    </row>
    <row r="147" spans="1:11" ht="12.75">
      <c r="A147" s="7">
        <v>147</v>
      </c>
      <c r="B147" s="8">
        <v>39368</v>
      </c>
      <c r="C147" s="8" t="s">
        <v>277</v>
      </c>
      <c r="D147" s="8" t="s">
        <v>971</v>
      </c>
      <c r="E147" s="7" t="s">
        <v>972</v>
      </c>
      <c r="F147" s="12" t="s">
        <v>146</v>
      </c>
      <c r="G147" s="10" t="s">
        <v>38</v>
      </c>
      <c r="H147" s="10" t="s">
        <v>151</v>
      </c>
      <c r="I147" s="10" t="s">
        <v>152</v>
      </c>
      <c r="J147" s="10" t="str">
        <f t="shared" si="5"/>
        <v>A</v>
      </c>
      <c r="K147" s="11">
        <f ca="1">VLOOKUP(F147,OFFSET(Hodnoc!$A$1:$C$23,0,IF(I147="Hory",0,IF(I147="Ledy",3,IF(I147="Písek",6,IF(I147="Skalky",9,IF(I147="Boulder",12,"chyba")))))),IF(J147="A",2,3),0)*VLOOKUP(G147,Hodnoc!$P$1:$Q$9,2,0)</f>
        <v>57</v>
      </c>
    </row>
    <row r="148" spans="1:11" ht="12.75">
      <c r="A148" s="7">
        <v>148</v>
      </c>
      <c r="B148" s="8">
        <v>39368</v>
      </c>
      <c r="C148" s="8" t="s">
        <v>277</v>
      </c>
      <c r="D148" s="8" t="s">
        <v>971</v>
      </c>
      <c r="E148" s="7" t="s">
        <v>973</v>
      </c>
      <c r="F148" s="12">
        <v>7</v>
      </c>
      <c r="G148" s="10" t="s">
        <v>239</v>
      </c>
      <c r="H148" s="10" t="s">
        <v>151</v>
      </c>
      <c r="I148" s="10" t="s">
        <v>152</v>
      </c>
      <c r="J148" s="10" t="str">
        <f t="shared" si="5"/>
        <v>A</v>
      </c>
      <c r="K148" s="11">
        <f ca="1">VLOOKUP(F148,OFFSET(Hodnoc!$A$1:$C$23,0,IF(I148="Hory",0,IF(I148="Ledy",3,IF(I148="Písek",6,IF(I148="Skalky",9,IF(I148="Boulder",12,"chyba")))))),IF(J148="A",2,3),0)*VLOOKUP(G148,Hodnoc!$P$1:$Q$9,2,0)</f>
        <v>43.5</v>
      </c>
    </row>
    <row r="149" spans="1:11" ht="12.75">
      <c r="A149" s="7">
        <v>149</v>
      </c>
      <c r="B149" s="8">
        <v>39368</v>
      </c>
      <c r="C149" s="8" t="s">
        <v>277</v>
      </c>
      <c r="D149" s="8" t="s">
        <v>971</v>
      </c>
      <c r="E149" s="7" t="s">
        <v>974</v>
      </c>
      <c r="F149" s="12" t="s">
        <v>146</v>
      </c>
      <c r="G149" s="10" t="s">
        <v>38</v>
      </c>
      <c r="H149" s="10" t="s">
        <v>151</v>
      </c>
      <c r="I149" s="10" t="s">
        <v>152</v>
      </c>
      <c r="J149" s="10" t="str">
        <f t="shared" si="5"/>
        <v>A</v>
      </c>
      <c r="K149" s="11">
        <f ca="1">VLOOKUP(F149,OFFSET(Hodnoc!$A$1:$C$23,0,IF(I149="Hory",0,IF(I149="Ledy",3,IF(I149="Písek",6,IF(I149="Skalky",9,IF(I149="Boulder",12,"chyba")))))),IF(J149="A",2,3),0)*VLOOKUP(G149,Hodnoc!$P$1:$Q$9,2,0)</f>
        <v>57</v>
      </c>
    </row>
    <row r="150" spans="1:11" ht="12.75">
      <c r="A150" s="7">
        <v>150</v>
      </c>
      <c r="B150" s="8">
        <v>39368</v>
      </c>
      <c r="C150" s="8" t="s">
        <v>277</v>
      </c>
      <c r="D150" s="8" t="s">
        <v>975</v>
      </c>
      <c r="E150" s="7" t="s">
        <v>965</v>
      </c>
      <c r="F150" s="12" t="s">
        <v>146</v>
      </c>
      <c r="G150" s="10" t="s">
        <v>38</v>
      </c>
      <c r="H150" s="10" t="s">
        <v>151</v>
      </c>
      <c r="I150" s="10" t="s">
        <v>152</v>
      </c>
      <c r="J150" s="10" t="str">
        <f t="shared" si="5"/>
        <v>A</v>
      </c>
      <c r="K150" s="11">
        <f ca="1">VLOOKUP(F150,OFFSET(Hodnoc!$A$1:$C$23,0,IF(I150="Hory",0,IF(I150="Ledy",3,IF(I150="Písek",6,IF(I150="Skalky",9,IF(I150="Boulder",12,"chyba")))))),IF(J150="A",2,3),0)*VLOOKUP(G150,Hodnoc!$P$1:$Q$9,2,0)</f>
        <v>57</v>
      </c>
    </row>
    <row r="151" spans="1:11" ht="12.75">
      <c r="A151" s="7">
        <v>151</v>
      </c>
      <c r="B151" s="8">
        <v>39368</v>
      </c>
      <c r="C151" s="8" t="s">
        <v>277</v>
      </c>
      <c r="D151" s="8" t="s">
        <v>975</v>
      </c>
      <c r="E151" s="7" t="s">
        <v>976</v>
      </c>
      <c r="F151" s="12" t="s">
        <v>158</v>
      </c>
      <c r="G151" s="10" t="s">
        <v>38</v>
      </c>
      <c r="H151" s="10" t="s">
        <v>151</v>
      </c>
      <c r="I151" s="10" t="s">
        <v>152</v>
      </c>
      <c r="J151" s="10" t="str">
        <f t="shared" si="5"/>
        <v>A</v>
      </c>
      <c r="K151" s="11">
        <f ca="1">VLOOKUP(F151,OFFSET(Hodnoc!$A$1:$C$23,0,IF(I151="Hory",0,IF(I151="Ledy",3,IF(I151="Písek",6,IF(I151="Skalky",9,IF(I151="Boulder",12,"chyba")))))),IF(J151="A",2,3),0)*VLOOKUP(G151,Hodnoc!$P$1:$Q$9,2,0)</f>
        <v>31.5</v>
      </c>
    </row>
    <row r="152" spans="1:11" ht="12.75">
      <c r="A152" s="7">
        <v>152</v>
      </c>
      <c r="B152" s="8">
        <v>39368</v>
      </c>
      <c r="C152" s="8" t="s">
        <v>277</v>
      </c>
      <c r="D152" s="8" t="s">
        <v>975</v>
      </c>
      <c r="E152" s="7" t="s">
        <v>977</v>
      </c>
      <c r="F152" s="12" t="s">
        <v>149</v>
      </c>
      <c r="G152" s="10" t="s">
        <v>40</v>
      </c>
      <c r="H152" s="10" t="s">
        <v>151</v>
      </c>
      <c r="I152" s="10" t="s">
        <v>152</v>
      </c>
      <c r="J152" s="10" t="str">
        <f t="shared" si="5"/>
        <v>A</v>
      </c>
      <c r="K152" s="11">
        <f ca="1">VLOOKUP(F152,OFFSET(Hodnoc!$A$1:$C$23,0,IF(I152="Hory",0,IF(I152="Ledy",3,IF(I152="Písek",6,IF(I152="Skalky",9,IF(I152="Boulder",12,"chyba")))))),IF(J152="A",2,3),0)*VLOOKUP(G152,Hodnoc!$P$1:$Q$9,2,0)</f>
        <v>72</v>
      </c>
    </row>
    <row r="153" spans="1:11" ht="12.75">
      <c r="A153" s="7">
        <v>153</v>
      </c>
      <c r="B153" s="8">
        <v>39368</v>
      </c>
      <c r="C153" s="8" t="s">
        <v>277</v>
      </c>
      <c r="D153" s="8" t="s">
        <v>975</v>
      </c>
      <c r="E153" s="7" t="s">
        <v>978</v>
      </c>
      <c r="F153" s="12" t="s">
        <v>158</v>
      </c>
      <c r="G153" s="10" t="s">
        <v>38</v>
      </c>
      <c r="H153" s="10" t="s">
        <v>151</v>
      </c>
      <c r="I153" s="10" t="s">
        <v>152</v>
      </c>
      <c r="J153" s="10" t="str">
        <f t="shared" si="5"/>
        <v>A</v>
      </c>
      <c r="K153" s="11">
        <f ca="1">VLOOKUP(F153,OFFSET(Hodnoc!$A$1:$C$23,0,IF(I153="Hory",0,IF(I153="Ledy",3,IF(I153="Písek",6,IF(I153="Skalky",9,IF(I153="Boulder",12,"chyba")))))),IF(J153="A",2,3),0)*VLOOKUP(G153,Hodnoc!$P$1:$Q$9,2,0)</f>
        <v>31.5</v>
      </c>
    </row>
    <row r="154" spans="1:11" ht="12.75">
      <c r="A154" s="7">
        <v>154</v>
      </c>
      <c r="B154" s="8">
        <v>39367</v>
      </c>
      <c r="C154" s="8" t="s">
        <v>277</v>
      </c>
      <c r="D154" s="8" t="s">
        <v>979</v>
      </c>
      <c r="E154" s="7" t="s">
        <v>980</v>
      </c>
      <c r="F154" s="12" t="s">
        <v>157</v>
      </c>
      <c r="G154" s="10" t="s">
        <v>239</v>
      </c>
      <c r="H154" s="10" t="s">
        <v>151</v>
      </c>
      <c r="I154" s="10" t="s">
        <v>152</v>
      </c>
      <c r="J154" s="10" t="str">
        <f t="shared" si="5"/>
        <v>A</v>
      </c>
      <c r="K154" s="11">
        <f ca="1">VLOOKUP(F154,OFFSET(Hodnoc!$A$1:$C$23,0,IF(I154="Hory",0,IF(I154="Ledy",3,IF(I154="Písek",6,IF(I154="Skalky",9,IF(I154="Boulder",12,"chyba")))))),IF(J154="A",2,3),0)*VLOOKUP(G154,Hodnoc!$P$1:$Q$9,2,0)</f>
        <v>24</v>
      </c>
    </row>
    <row r="155" spans="1:11" ht="12.75">
      <c r="A155" s="7">
        <v>155</v>
      </c>
      <c r="B155" s="8">
        <v>39367</v>
      </c>
      <c r="C155" s="8" t="s">
        <v>277</v>
      </c>
      <c r="D155" s="8" t="s">
        <v>981</v>
      </c>
      <c r="E155" s="7" t="s">
        <v>281</v>
      </c>
      <c r="F155" s="12">
        <v>9</v>
      </c>
      <c r="G155" s="10" t="s">
        <v>85</v>
      </c>
      <c r="H155" s="10" t="s">
        <v>151</v>
      </c>
      <c r="I155" s="10" t="s">
        <v>152</v>
      </c>
      <c r="J155" s="10" t="str">
        <f t="shared" si="5"/>
        <v>A</v>
      </c>
      <c r="K155" s="11">
        <f ca="1">VLOOKUP(F155,OFFSET(Hodnoc!$A$1:$C$23,0,IF(I155="Hory",0,IF(I155="Ledy",3,IF(I155="Písek",6,IF(I155="Skalky",9,IF(I155="Boulder",12,"chyba")))))),IF(J155="A",2,3),0)*VLOOKUP(G155,Hodnoc!$P$1:$Q$9,2,0)</f>
        <v>61</v>
      </c>
    </row>
    <row r="156" spans="1:11" ht="12.75">
      <c r="A156" s="7">
        <v>156</v>
      </c>
      <c r="B156" s="8">
        <v>39367</v>
      </c>
      <c r="C156" s="8" t="s">
        <v>277</v>
      </c>
      <c r="D156" s="8" t="s">
        <v>982</v>
      </c>
      <c r="E156" s="7" t="s">
        <v>983</v>
      </c>
      <c r="F156" s="12" t="s">
        <v>147</v>
      </c>
      <c r="G156" s="10" t="s">
        <v>38</v>
      </c>
      <c r="H156" s="10" t="s">
        <v>151</v>
      </c>
      <c r="I156" s="10" t="s">
        <v>152</v>
      </c>
      <c r="J156" s="10" t="str">
        <f t="shared" si="5"/>
        <v>A</v>
      </c>
      <c r="K156" s="11">
        <f ca="1">VLOOKUP(F156,OFFSET(Hodnoc!$A$1:$C$23,0,IF(I156="Hory",0,IF(I156="Ledy",3,IF(I156="Písek",6,IF(I156="Skalky",9,IF(I156="Boulder",12,"chyba")))))),IF(J156="A",2,3),0)*VLOOKUP(G156,Hodnoc!$P$1:$Q$9,2,0)</f>
        <v>49.5</v>
      </c>
    </row>
    <row r="157" spans="1:11" ht="12.75">
      <c r="A157" s="7">
        <v>157</v>
      </c>
      <c r="B157" s="8">
        <v>39367</v>
      </c>
      <c r="C157" s="8" t="s">
        <v>277</v>
      </c>
      <c r="D157" s="8" t="s">
        <v>982</v>
      </c>
      <c r="E157" s="7" t="s">
        <v>984</v>
      </c>
      <c r="F157" s="12">
        <v>8</v>
      </c>
      <c r="G157" s="10" t="s">
        <v>239</v>
      </c>
      <c r="H157" s="10" t="s">
        <v>151</v>
      </c>
      <c r="I157" s="10" t="s">
        <v>152</v>
      </c>
      <c r="J157" s="10" t="str">
        <f t="shared" si="5"/>
        <v>A</v>
      </c>
      <c r="K157" s="11">
        <f ca="1">VLOOKUP(F157,OFFSET(Hodnoc!$A$1:$C$23,0,IF(I157="Hory",0,IF(I157="Ledy",3,IF(I157="Písek",6,IF(I157="Skalky",9,IF(I157="Boulder",12,"chyba")))))),IF(J157="A",2,3),0)*VLOOKUP(G157,Hodnoc!$P$1:$Q$9,2,0)</f>
        <v>64.5</v>
      </c>
    </row>
    <row r="158" spans="1:11" ht="12.75">
      <c r="A158" s="7">
        <v>158</v>
      </c>
      <c r="B158" s="8">
        <v>39367</v>
      </c>
      <c r="C158" s="8" t="s">
        <v>277</v>
      </c>
      <c r="D158" s="8" t="s">
        <v>982</v>
      </c>
      <c r="E158" s="7" t="s">
        <v>985</v>
      </c>
      <c r="F158" s="12" t="s">
        <v>159</v>
      </c>
      <c r="G158" s="10" t="s">
        <v>239</v>
      </c>
      <c r="H158" s="10" t="s">
        <v>151</v>
      </c>
      <c r="I158" s="10" t="s">
        <v>152</v>
      </c>
      <c r="J158" s="10" t="str">
        <f t="shared" si="5"/>
        <v>A</v>
      </c>
      <c r="K158" s="11">
        <f ca="1">VLOOKUP(F158,OFFSET(Hodnoc!$A$1:$C$23,0,IF(I158="Hory",0,IF(I158="Ledy",3,IF(I158="Písek",6,IF(I158="Skalky",9,IF(I158="Boulder",12,"chyba")))))),IF(J158="A",2,3),0)*VLOOKUP(G158,Hodnoc!$P$1:$Q$9,2,0)</f>
        <v>37.5</v>
      </c>
    </row>
    <row r="159" spans="1:11" ht="12.75">
      <c r="A159" s="7">
        <v>159</v>
      </c>
      <c r="B159" s="8">
        <v>39367</v>
      </c>
      <c r="C159" s="8" t="s">
        <v>277</v>
      </c>
      <c r="D159" s="8" t="s">
        <v>982</v>
      </c>
      <c r="E159" s="7" t="s">
        <v>986</v>
      </c>
      <c r="F159" s="12" t="s">
        <v>157</v>
      </c>
      <c r="G159" s="10" t="s">
        <v>38</v>
      </c>
      <c r="H159" s="10" t="s">
        <v>151</v>
      </c>
      <c r="I159" s="10" t="s">
        <v>152</v>
      </c>
      <c r="J159" s="10" t="str">
        <f t="shared" si="5"/>
        <v>A</v>
      </c>
      <c r="K159" s="11">
        <f ca="1">VLOOKUP(F159,OFFSET(Hodnoc!$A$1:$C$23,0,IF(I159="Hory",0,IF(I159="Ledy",3,IF(I159="Písek",6,IF(I159="Skalky",9,IF(I159="Boulder",12,"chyba")))))),IF(J159="A",2,3),0)*VLOOKUP(G159,Hodnoc!$P$1:$Q$9,2,0)</f>
        <v>24</v>
      </c>
    </row>
    <row r="160" spans="1:11" ht="12.75">
      <c r="A160" s="7">
        <v>160</v>
      </c>
      <c r="B160" s="8">
        <v>39390</v>
      </c>
      <c r="C160" s="8" t="s">
        <v>135</v>
      </c>
      <c r="D160" s="8" t="s">
        <v>1015</v>
      </c>
      <c r="E160" s="7" t="s">
        <v>136</v>
      </c>
      <c r="F160" s="12" t="s">
        <v>146</v>
      </c>
      <c r="G160" s="10" t="s">
        <v>39</v>
      </c>
      <c r="H160" s="10" t="s">
        <v>151</v>
      </c>
      <c r="I160" s="10" t="s">
        <v>152</v>
      </c>
      <c r="J160" s="10" t="s">
        <v>11</v>
      </c>
      <c r="K160" s="11">
        <f ca="1">VLOOKUP(F160,OFFSET(Hodnoc!$A$1:$C$23,0,IF(I160="Hory",0,IF(I160="Ledy",3,IF(I160="Písek",6,IF(I160="Skalky",9,IF(I160="Boulder",12,"chyba")))))),IF(J160="A",2,3),0)*VLOOKUP(G160,Hodnoc!$P$1:$Q$9,2,0)</f>
        <v>57</v>
      </c>
    </row>
    <row r="161" spans="1:11" ht="12.75">
      <c r="A161" s="7">
        <v>161</v>
      </c>
      <c r="B161" s="8">
        <v>39390</v>
      </c>
      <c r="C161" s="8" t="s">
        <v>135</v>
      </c>
      <c r="D161" s="8" t="s">
        <v>1015</v>
      </c>
      <c r="E161" s="7" t="s">
        <v>1016</v>
      </c>
      <c r="F161" s="12">
        <v>8</v>
      </c>
      <c r="G161" s="10" t="s">
        <v>39</v>
      </c>
      <c r="H161" s="10" t="s">
        <v>151</v>
      </c>
      <c r="I161" s="10" t="s">
        <v>152</v>
      </c>
      <c r="J161" s="10" t="s">
        <v>11</v>
      </c>
      <c r="K161" s="11">
        <f ca="1">VLOOKUP(F161,OFFSET(Hodnoc!$A$1:$C$23,0,IF(I161="Hory",0,IF(I161="Ledy",3,IF(I161="Písek",6,IF(I161="Skalky",9,IF(I161="Boulder",12,"chyba")))))),IF(J161="A",2,3),0)*VLOOKUP(G161,Hodnoc!$P$1:$Q$9,2,0)</f>
        <v>64.5</v>
      </c>
    </row>
    <row r="162" spans="1:11" ht="12.75">
      <c r="A162" s="7">
        <v>162</v>
      </c>
      <c r="B162" s="8">
        <v>39390</v>
      </c>
      <c r="C162" s="8" t="s">
        <v>135</v>
      </c>
      <c r="D162" s="8" t="s">
        <v>1015</v>
      </c>
      <c r="E162" s="7" t="s">
        <v>1017</v>
      </c>
      <c r="F162" s="12" t="s">
        <v>1018</v>
      </c>
      <c r="G162" s="10" t="s">
        <v>85</v>
      </c>
      <c r="H162" s="10" t="s">
        <v>151</v>
      </c>
      <c r="I162" s="10" t="s">
        <v>152</v>
      </c>
      <c r="J162" s="10" t="s">
        <v>11</v>
      </c>
      <c r="K162" s="11">
        <f ca="1">VLOOKUP(F162,OFFSET(Hodnoc!$A$1:$C$23,0,IF(I162="Hory",0,IF(I162="Ledy",3,IF(I162="Písek",6,IF(I162="Skalky",9,IF(I162="Boulder",12,"chyba")))))),IF(J162="A",2,3),0)*VLOOKUP(G162,Hodnoc!$P$1:$Q$9,2,0)</f>
        <v>67</v>
      </c>
    </row>
    <row r="163" spans="1:11" ht="12.75">
      <c r="A163" s="7">
        <v>163</v>
      </c>
      <c r="B163" s="8">
        <v>39444</v>
      </c>
      <c r="C163" s="8" t="s">
        <v>893</v>
      </c>
      <c r="D163" s="8" t="s">
        <v>1020</v>
      </c>
      <c r="E163" s="7" t="s">
        <v>1021</v>
      </c>
      <c r="F163" s="12">
        <v>4</v>
      </c>
      <c r="G163" s="10" t="s">
        <v>132</v>
      </c>
      <c r="H163" s="10" t="s">
        <v>151</v>
      </c>
      <c r="I163" s="10" t="s">
        <v>152</v>
      </c>
      <c r="J163" s="10" t="s">
        <v>11</v>
      </c>
      <c r="K163" s="11">
        <f ca="1">VLOOKUP(F163,OFFSET(Hodnoc!$A$1:$C$23,0,IF(I163="Hory",0,IF(I163="Ledy",3,IF(I163="Písek",6,IF(I163="Skalky",9,IF(I163="Boulder",12,"chyba")))))),IF(J163="A",2,3),0)*VLOOKUP(G163,Hodnoc!$P$1:$Q$9,2,0)</f>
        <v>6</v>
      </c>
    </row>
  </sheetData>
  <sheetProtection autoFilter="0"/>
  <conditionalFormatting sqref="H2:H163">
    <cfRule type="cellIs" priority="1" dxfId="0" operator="equal" stopIfTrue="1">
      <formula>"Honza"</formula>
    </cfRule>
    <cfRule type="cellIs" priority="2" dxfId="1" operator="equal" stopIfTrue="1">
      <formula>"Zyký"</formula>
    </cfRule>
    <cfRule type="cellIs" priority="3" dxfId="2" operator="equal" stopIfTrue="1">
      <formula>"Péťa"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O56"/>
  <sheetViews>
    <sheetView workbookViewId="0" topLeftCell="A1">
      <pane ySplit="1" topLeftCell="BM10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3.00390625" style="0" bestFit="1" customWidth="1"/>
    <col min="2" max="2" width="8.140625" style="0" bestFit="1" customWidth="1"/>
    <col min="3" max="3" width="12.57421875" style="0" bestFit="1" customWidth="1"/>
    <col min="4" max="4" width="13.421875" style="0" bestFit="1" customWidth="1"/>
    <col min="5" max="5" width="20.140625" style="0" bestFit="1" customWidth="1"/>
    <col min="6" max="6" width="5.7109375" style="0" bestFit="1" customWidth="1"/>
    <col min="7" max="7" width="4.421875" style="0" bestFit="1" customWidth="1"/>
    <col min="8" max="8" width="6.421875" style="0" bestFit="1" customWidth="1"/>
    <col min="9" max="9" width="6.710937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6.00390625" style="0" bestFit="1" customWidth="1"/>
    <col min="15" max="15" width="3.00390625" style="0" bestFit="1" customWidth="1"/>
    <col min="16" max="16384" width="10.421875" style="0" customWidth="1"/>
  </cols>
  <sheetData>
    <row r="1" spans="1:15" ht="12.75">
      <c r="A1" s="6" t="s">
        <v>45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48</v>
      </c>
      <c r="G1" s="6" t="s">
        <v>4</v>
      </c>
      <c r="H1" s="6" t="s">
        <v>56</v>
      </c>
      <c r="I1" s="6" t="s">
        <v>35</v>
      </c>
      <c r="J1" s="6" t="s">
        <v>36</v>
      </c>
      <c r="K1" s="6" t="s">
        <v>6</v>
      </c>
      <c r="M1" s="6" t="s">
        <v>86</v>
      </c>
      <c r="N1">
        <f>SUM(K:K)</f>
        <v>410.9</v>
      </c>
      <c r="O1">
        <f>COUNT(K2:K993)</f>
        <v>51</v>
      </c>
    </row>
    <row r="2" spans="1:11" ht="12.75">
      <c r="A2" s="7">
        <v>1</v>
      </c>
      <c r="B2" s="8">
        <v>39193</v>
      </c>
      <c r="C2" s="8" t="s">
        <v>58</v>
      </c>
      <c r="D2" s="8"/>
      <c r="E2" s="7" t="s">
        <v>173</v>
      </c>
      <c r="F2" s="9">
        <v>5</v>
      </c>
      <c r="G2" s="10" t="s">
        <v>5</v>
      </c>
      <c r="H2" s="19" t="s">
        <v>172</v>
      </c>
      <c r="I2" s="10" t="s">
        <v>9</v>
      </c>
      <c r="J2" s="10" t="str">
        <f aca="true" t="shared" si="0" ref="J2:J33">IF(OR(G2="TR",G2="TRO"),"B","A")</f>
        <v>B</v>
      </c>
      <c r="K2" s="11">
        <f ca="1">VLOOKUP(F2,OFFSET(Hodnoc!$A$1:$C$23,0,IF(I2="Hory",0,IF(I2="Ledy",3,IF(I2="Písek",6,IF(I2="Skalky",9,IF(I2="Boulder",12,"chyba")))))),IF(J2="A",2,3),0)*VLOOKUP(G2,Hodnoc!$P$1:$Q$9,2,0)</f>
        <v>6.5</v>
      </c>
    </row>
    <row r="3" spans="1:11" ht="12.75">
      <c r="A3" s="7">
        <v>2</v>
      </c>
      <c r="B3" s="8">
        <v>39193</v>
      </c>
      <c r="C3" s="8" t="s">
        <v>58</v>
      </c>
      <c r="D3" s="8"/>
      <c r="E3" s="7" t="s">
        <v>174</v>
      </c>
      <c r="F3" s="9">
        <v>4</v>
      </c>
      <c r="G3" s="10" t="s">
        <v>5</v>
      </c>
      <c r="H3" s="19" t="s">
        <v>172</v>
      </c>
      <c r="I3" s="10" t="s">
        <v>9</v>
      </c>
      <c r="J3" s="10" t="str">
        <f t="shared" si="0"/>
        <v>B</v>
      </c>
      <c r="K3" s="11">
        <f ca="1">VLOOKUP(F3,OFFSET(Hodnoc!$A$1:$C$23,0,IF(I3="Hory",0,IF(I3="Ledy",3,IF(I3="Písek",6,IF(I3="Skalky",9,IF(I3="Boulder",12,"chyba")))))),IF(J3="A",2,3),0)*VLOOKUP(G3,Hodnoc!$P$1:$Q$9,2,0)</f>
        <v>3.9000000000000004</v>
      </c>
    </row>
    <row r="4" spans="1:11" ht="12.75">
      <c r="A4" s="7">
        <v>3</v>
      </c>
      <c r="B4" s="8">
        <v>39193</v>
      </c>
      <c r="C4" s="8" t="s">
        <v>58</v>
      </c>
      <c r="D4" s="8"/>
      <c r="E4" s="7" t="s">
        <v>175</v>
      </c>
      <c r="F4" s="10">
        <v>2</v>
      </c>
      <c r="G4" s="10" t="s">
        <v>5</v>
      </c>
      <c r="H4" s="19" t="s">
        <v>172</v>
      </c>
      <c r="I4" s="10" t="s">
        <v>9</v>
      </c>
      <c r="J4" s="10" t="str">
        <f t="shared" si="0"/>
        <v>B</v>
      </c>
      <c r="K4" s="11" t="s">
        <v>75</v>
      </c>
    </row>
    <row r="5" spans="1:11" ht="12.75">
      <c r="A5" s="7">
        <v>4</v>
      </c>
      <c r="B5" s="8">
        <v>39193</v>
      </c>
      <c r="C5" s="8" t="s">
        <v>58</v>
      </c>
      <c r="D5" s="8"/>
      <c r="E5" s="7" t="s">
        <v>176</v>
      </c>
      <c r="F5" s="9">
        <v>4</v>
      </c>
      <c r="G5" s="10" t="s">
        <v>5</v>
      </c>
      <c r="H5" s="19" t="s">
        <v>172</v>
      </c>
      <c r="I5" s="10" t="s">
        <v>9</v>
      </c>
      <c r="J5" s="10" t="str">
        <f t="shared" si="0"/>
        <v>B</v>
      </c>
      <c r="K5" s="11">
        <f ca="1">VLOOKUP(F5,OFFSET(Hodnoc!$A$1:$C$23,0,IF(I5="Hory",0,IF(I5="Ledy",3,IF(I5="Písek",6,IF(I5="Skalky",9,IF(I5="Boulder",12,"chyba")))))),IF(J5="A",2,3),0)*VLOOKUP(G5,Hodnoc!$P$1:$Q$9,2,0)</f>
        <v>3.9000000000000004</v>
      </c>
    </row>
    <row r="6" spans="1:11" ht="12.75">
      <c r="A6" s="7">
        <v>5</v>
      </c>
      <c r="B6" s="8">
        <v>39193</v>
      </c>
      <c r="C6" s="8" t="s">
        <v>58</v>
      </c>
      <c r="D6" s="8"/>
      <c r="E6" s="7" t="s">
        <v>177</v>
      </c>
      <c r="F6" s="9" t="s">
        <v>156</v>
      </c>
      <c r="G6" s="10" t="s">
        <v>5</v>
      </c>
      <c r="H6" s="19" t="s">
        <v>172</v>
      </c>
      <c r="I6" s="10" t="s">
        <v>9</v>
      </c>
      <c r="J6" s="10" t="str">
        <f t="shared" si="0"/>
        <v>B</v>
      </c>
      <c r="K6" s="11">
        <f ca="1">VLOOKUP(F6,OFFSET(Hodnoc!$A$1:$C$23,0,IF(I6="Hory",0,IF(I6="Ledy",3,IF(I6="Písek",6,IF(I6="Skalky",9,IF(I6="Boulder",12,"chyba")))))),IF(J6="A",2,3),0)*VLOOKUP(G6,Hodnoc!$P$1:$Q$9,2,0)</f>
        <v>7.800000000000001</v>
      </c>
    </row>
    <row r="7" spans="1:11" ht="12.75">
      <c r="A7" s="7">
        <v>6</v>
      </c>
      <c r="B7" s="8">
        <v>39193</v>
      </c>
      <c r="C7" s="8" t="s">
        <v>58</v>
      </c>
      <c r="D7" s="8"/>
      <c r="E7" s="7" t="s">
        <v>178</v>
      </c>
      <c r="F7" s="12">
        <v>4</v>
      </c>
      <c r="G7" s="10" t="s">
        <v>5</v>
      </c>
      <c r="H7" s="19" t="s">
        <v>172</v>
      </c>
      <c r="I7" s="10" t="s">
        <v>9</v>
      </c>
      <c r="J7" s="10" t="str">
        <f t="shared" si="0"/>
        <v>B</v>
      </c>
      <c r="K7" s="11" t="s">
        <v>75</v>
      </c>
    </row>
    <row r="8" spans="1:11" ht="12.75">
      <c r="A8" s="7">
        <v>7</v>
      </c>
      <c r="B8" s="8">
        <v>39193</v>
      </c>
      <c r="C8" s="8" t="s">
        <v>58</v>
      </c>
      <c r="D8" s="8"/>
      <c r="E8" s="7" t="s">
        <v>179</v>
      </c>
      <c r="F8" s="12">
        <v>3</v>
      </c>
      <c r="G8" s="10" t="s">
        <v>39</v>
      </c>
      <c r="H8" s="19" t="s">
        <v>172</v>
      </c>
      <c r="I8" s="10" t="s">
        <v>9</v>
      </c>
      <c r="J8" s="10" t="str">
        <f t="shared" si="0"/>
        <v>A</v>
      </c>
      <c r="K8" s="11">
        <f ca="1">VLOOKUP(F8,OFFSET(Hodnoc!$A$1:$C$23,0,IF(I8="Hory",0,IF(I8="Ledy",3,IF(I8="Písek",6,IF(I8="Skalky",9,IF(I8="Boulder",12,"chyba")))))),IF(J8="A",2,3),0)*VLOOKUP(G8,Hodnoc!$P$1:$Q$9,2,0)</f>
        <v>4.5</v>
      </c>
    </row>
    <row r="9" spans="1:11" ht="12.75">
      <c r="A9" s="7">
        <v>8</v>
      </c>
      <c r="B9" s="8">
        <v>39193</v>
      </c>
      <c r="C9" s="8" t="s">
        <v>58</v>
      </c>
      <c r="D9" s="8"/>
      <c r="E9" s="7" t="s">
        <v>180</v>
      </c>
      <c r="F9" s="12">
        <v>4</v>
      </c>
      <c r="G9" s="10" t="s">
        <v>5</v>
      </c>
      <c r="H9" s="19" t="s">
        <v>172</v>
      </c>
      <c r="I9" s="10" t="s">
        <v>9</v>
      </c>
      <c r="J9" s="10" t="str">
        <f t="shared" si="0"/>
        <v>B</v>
      </c>
      <c r="K9" s="11">
        <f ca="1">VLOOKUP(F9,OFFSET(Hodnoc!$A$1:$C$23,0,IF(I9="Hory",0,IF(I9="Ledy",3,IF(I9="Písek",6,IF(I9="Skalky",9,IF(I9="Boulder",12,"chyba")))))),IF(J9="A",2,3),0)*VLOOKUP(G9,Hodnoc!$P$1:$Q$9,2,0)</f>
        <v>3.9000000000000004</v>
      </c>
    </row>
    <row r="10" spans="1:11" ht="12.75">
      <c r="A10" s="7">
        <v>9</v>
      </c>
      <c r="B10" s="8">
        <v>39193</v>
      </c>
      <c r="C10" s="8" t="s">
        <v>58</v>
      </c>
      <c r="D10" s="8"/>
      <c r="E10" s="7" t="s">
        <v>181</v>
      </c>
      <c r="F10" s="9">
        <v>4</v>
      </c>
      <c r="G10" s="10" t="s">
        <v>5</v>
      </c>
      <c r="H10" s="19" t="s">
        <v>172</v>
      </c>
      <c r="I10" s="10" t="s">
        <v>9</v>
      </c>
      <c r="J10" s="10" t="str">
        <f t="shared" si="0"/>
        <v>B</v>
      </c>
      <c r="K10" s="11">
        <f ca="1">VLOOKUP(F10,OFFSET(Hodnoc!$A$1:$C$23,0,IF(I10="Hory",0,IF(I10="Ledy",3,IF(I10="Písek",6,IF(I10="Skalky",9,IF(I10="Boulder",12,"chyba")))))),IF(J10="A",2,3),0)*VLOOKUP(G10,Hodnoc!$P$1:$Q$9,2,0)</f>
        <v>3.9000000000000004</v>
      </c>
    </row>
    <row r="11" spans="1:11" ht="12.75">
      <c r="A11" s="7">
        <v>10</v>
      </c>
      <c r="B11" s="8">
        <v>39193</v>
      </c>
      <c r="C11" s="8" t="s">
        <v>58</v>
      </c>
      <c r="D11" s="8"/>
      <c r="E11" s="7" t="s">
        <v>182</v>
      </c>
      <c r="F11" s="12">
        <v>3</v>
      </c>
      <c r="G11" s="10" t="s">
        <v>5</v>
      </c>
      <c r="H11" s="19" t="s">
        <v>172</v>
      </c>
      <c r="I11" s="10" t="s">
        <v>9</v>
      </c>
      <c r="J11" s="10" t="str">
        <f t="shared" si="0"/>
        <v>B</v>
      </c>
      <c r="K11" s="11">
        <f ca="1">VLOOKUP(F11,OFFSET(Hodnoc!$A$1:$C$23,0,IF(I11="Hory",0,IF(I11="Ledy",3,IF(I11="Písek",6,IF(I11="Skalky",9,IF(I11="Boulder",12,"chyba")))))),IF(J11="A",2,3),0)*VLOOKUP(G11,Hodnoc!$P$1:$Q$9,2,0)</f>
        <v>1.3</v>
      </c>
    </row>
    <row r="12" spans="1:11" ht="12.75">
      <c r="A12" s="7">
        <v>11</v>
      </c>
      <c r="B12" s="8">
        <v>39193</v>
      </c>
      <c r="C12" s="8" t="s">
        <v>58</v>
      </c>
      <c r="D12" s="8"/>
      <c r="E12" s="7" t="s">
        <v>59</v>
      </c>
      <c r="F12" s="12" t="s">
        <v>156</v>
      </c>
      <c r="G12" s="10" t="s">
        <v>5</v>
      </c>
      <c r="H12" s="19" t="s">
        <v>172</v>
      </c>
      <c r="I12" s="10" t="s">
        <v>9</v>
      </c>
      <c r="J12" s="10" t="str">
        <f t="shared" si="0"/>
        <v>B</v>
      </c>
      <c r="K12" s="11">
        <f ca="1">VLOOKUP(F12,OFFSET(Hodnoc!$A$1:$C$23,0,IF(I12="Hory",0,IF(I12="Ledy",3,IF(I12="Písek",6,IF(I12="Skalky",9,IF(I12="Boulder",12,"chyba")))))),IF(J12="A",2,3),0)*VLOOKUP(G12,Hodnoc!$P$1:$Q$9,2,0)</f>
        <v>7.800000000000001</v>
      </c>
    </row>
    <row r="13" spans="1:11" ht="12.75">
      <c r="A13" s="7">
        <v>12</v>
      </c>
      <c r="B13" s="8">
        <v>39193</v>
      </c>
      <c r="C13" s="8" t="s">
        <v>58</v>
      </c>
      <c r="D13" s="8"/>
      <c r="E13" s="7" t="s">
        <v>81</v>
      </c>
      <c r="F13" s="12">
        <v>1</v>
      </c>
      <c r="G13" s="10" t="s">
        <v>39</v>
      </c>
      <c r="H13" s="19" t="s">
        <v>172</v>
      </c>
      <c r="I13" s="10" t="s">
        <v>9</v>
      </c>
      <c r="J13" s="10" t="str">
        <f t="shared" si="0"/>
        <v>A</v>
      </c>
      <c r="K13" s="11" t="s">
        <v>75</v>
      </c>
    </row>
    <row r="14" spans="1:11" ht="12.75">
      <c r="A14" s="7">
        <v>13</v>
      </c>
      <c r="B14" s="8">
        <v>39193</v>
      </c>
      <c r="C14" s="8" t="s">
        <v>58</v>
      </c>
      <c r="D14" s="8"/>
      <c r="E14" s="7" t="s">
        <v>183</v>
      </c>
      <c r="F14" s="12">
        <v>3</v>
      </c>
      <c r="G14" s="10" t="s">
        <v>5</v>
      </c>
      <c r="H14" s="19" t="s">
        <v>172</v>
      </c>
      <c r="I14" s="10" t="s">
        <v>9</v>
      </c>
      <c r="J14" s="10" t="str">
        <f t="shared" si="0"/>
        <v>B</v>
      </c>
      <c r="K14" s="11">
        <f ca="1">VLOOKUP(F14,OFFSET(Hodnoc!$A$1:$C$23,0,IF(I14="Hory",0,IF(I14="Ledy",3,IF(I14="Písek",6,IF(I14="Skalky",9,IF(I14="Boulder",12,"chyba")))))),IF(J14="A",2,3),0)*VLOOKUP(G14,Hodnoc!$P$1:$Q$9,2,0)</f>
        <v>1.3</v>
      </c>
    </row>
    <row r="15" spans="1:11" ht="12.75">
      <c r="A15" s="7">
        <v>14</v>
      </c>
      <c r="B15" s="8">
        <v>39193</v>
      </c>
      <c r="C15" s="8" t="s">
        <v>58</v>
      </c>
      <c r="D15" s="8"/>
      <c r="E15" s="7" t="s">
        <v>79</v>
      </c>
      <c r="F15" s="9" t="s">
        <v>154</v>
      </c>
      <c r="G15" s="10" t="s">
        <v>5</v>
      </c>
      <c r="H15" s="19" t="s">
        <v>172</v>
      </c>
      <c r="I15" s="10" t="s">
        <v>9</v>
      </c>
      <c r="J15" s="10" t="str">
        <f t="shared" si="0"/>
        <v>B</v>
      </c>
      <c r="K15" s="11">
        <f ca="1">VLOOKUP(F15,OFFSET(Hodnoc!$A$1:$C$23,0,IF(I15="Hory",0,IF(I15="Ledy",3,IF(I15="Písek",6,IF(I15="Skalky",9,IF(I15="Boulder",12,"chyba")))))),IF(J15="A",2,3),0)*VLOOKUP(G15,Hodnoc!$P$1:$Q$9,2,0)</f>
        <v>2.6</v>
      </c>
    </row>
    <row r="16" spans="1:11" ht="12.75">
      <c r="A16" s="7">
        <v>15</v>
      </c>
      <c r="B16" s="8">
        <v>39193</v>
      </c>
      <c r="C16" s="8" t="s">
        <v>58</v>
      </c>
      <c r="D16" s="8"/>
      <c r="E16" s="7" t="s">
        <v>61</v>
      </c>
      <c r="F16" s="12">
        <v>5</v>
      </c>
      <c r="G16" s="10" t="s">
        <v>5</v>
      </c>
      <c r="H16" s="19" t="s">
        <v>172</v>
      </c>
      <c r="I16" s="10" t="s">
        <v>9</v>
      </c>
      <c r="J16" s="10" t="str">
        <f t="shared" si="0"/>
        <v>B</v>
      </c>
      <c r="K16" s="11">
        <f ca="1">VLOOKUP(F16,OFFSET(Hodnoc!$A$1:$C$23,0,IF(I16="Hory",0,IF(I16="Ledy",3,IF(I16="Písek",6,IF(I16="Skalky",9,IF(I16="Boulder",12,"chyba")))))),IF(J16="A",2,3),0)*VLOOKUP(G16,Hodnoc!$P$1:$Q$9,2,0)</f>
        <v>6.5</v>
      </c>
    </row>
    <row r="17" spans="1:11" ht="12.75">
      <c r="A17" s="7">
        <v>16</v>
      </c>
      <c r="B17" s="8">
        <v>39193</v>
      </c>
      <c r="C17" s="8" t="s">
        <v>58</v>
      </c>
      <c r="D17" s="8"/>
      <c r="E17" s="7" t="s">
        <v>60</v>
      </c>
      <c r="F17" s="12">
        <v>6</v>
      </c>
      <c r="G17" s="10" t="s">
        <v>39</v>
      </c>
      <c r="H17" s="19" t="s">
        <v>172</v>
      </c>
      <c r="I17" s="10" t="s">
        <v>9</v>
      </c>
      <c r="J17" s="10" t="str">
        <f t="shared" si="0"/>
        <v>A</v>
      </c>
      <c r="K17" s="11">
        <f ca="1">VLOOKUP(F17,OFFSET(Hodnoc!$A$1:$C$23,0,IF(I17="Hory",0,IF(I17="Ledy",3,IF(I17="Písek",6,IF(I17="Skalky",9,IF(I17="Boulder",12,"chyba")))))),IF(J17="A",2,3),0)*VLOOKUP(G17,Hodnoc!$P$1:$Q$9,2,0)</f>
        <v>27</v>
      </c>
    </row>
    <row r="18" spans="1:11" ht="12.75">
      <c r="A18" s="7">
        <v>17</v>
      </c>
      <c r="B18" s="8">
        <v>39193</v>
      </c>
      <c r="C18" s="8" t="s">
        <v>58</v>
      </c>
      <c r="D18" s="8"/>
      <c r="E18" s="7" t="s">
        <v>184</v>
      </c>
      <c r="F18" s="9">
        <v>4</v>
      </c>
      <c r="G18" s="10" t="s">
        <v>5</v>
      </c>
      <c r="H18" s="19" t="s">
        <v>172</v>
      </c>
      <c r="I18" s="10" t="s">
        <v>9</v>
      </c>
      <c r="J18" s="10" t="str">
        <f t="shared" si="0"/>
        <v>B</v>
      </c>
      <c r="K18" s="11">
        <f ca="1">VLOOKUP(F18,OFFSET(Hodnoc!$A$1:$C$23,0,IF(I18="Hory",0,IF(I18="Ledy",3,IF(I18="Písek",6,IF(I18="Skalky",9,IF(I18="Boulder",12,"chyba")))))),IF(J18="A",2,3),0)*VLOOKUP(G18,Hodnoc!$P$1:$Q$9,2,0)</f>
        <v>3.9000000000000004</v>
      </c>
    </row>
    <row r="19" spans="1:11" ht="12.75">
      <c r="A19" s="7">
        <v>18</v>
      </c>
      <c r="B19" s="8">
        <v>39193</v>
      </c>
      <c r="C19" s="8" t="s">
        <v>58</v>
      </c>
      <c r="D19" s="8"/>
      <c r="E19" s="7" t="s">
        <v>185</v>
      </c>
      <c r="F19" s="9" t="s">
        <v>156</v>
      </c>
      <c r="G19" s="10" t="s">
        <v>5</v>
      </c>
      <c r="H19" s="19" t="s">
        <v>172</v>
      </c>
      <c r="I19" s="10" t="s">
        <v>9</v>
      </c>
      <c r="J19" s="10" t="str">
        <f t="shared" si="0"/>
        <v>B</v>
      </c>
      <c r="K19" s="11">
        <f ca="1">VLOOKUP(F19,OFFSET(Hodnoc!$A$1:$C$23,0,IF(I19="Hory",0,IF(I19="Ledy",3,IF(I19="Písek",6,IF(I19="Skalky",9,IF(I19="Boulder",12,"chyba")))))),IF(J19="A",2,3),0)*VLOOKUP(G19,Hodnoc!$P$1:$Q$9,2,0)</f>
        <v>7.800000000000001</v>
      </c>
    </row>
    <row r="20" spans="1:11" ht="12.75">
      <c r="A20" s="7">
        <v>19</v>
      </c>
      <c r="B20" s="8">
        <v>39193</v>
      </c>
      <c r="C20" s="8" t="s">
        <v>58</v>
      </c>
      <c r="D20" s="8"/>
      <c r="E20" s="7" t="s">
        <v>186</v>
      </c>
      <c r="F20" s="9">
        <v>6</v>
      </c>
      <c r="G20" s="10" t="s">
        <v>5</v>
      </c>
      <c r="H20" s="19" t="s">
        <v>172</v>
      </c>
      <c r="I20" s="10" t="s">
        <v>9</v>
      </c>
      <c r="J20" s="10" t="str">
        <f t="shared" si="0"/>
        <v>B</v>
      </c>
      <c r="K20" s="11">
        <f ca="1">VLOOKUP(F20,OFFSET(Hodnoc!$A$1:$C$23,0,IF(I20="Hory",0,IF(I20="Ledy",3,IF(I20="Písek",6,IF(I20="Skalky",9,IF(I20="Boulder",12,"chyba")))))),IF(J20="A",2,3),0)*VLOOKUP(G20,Hodnoc!$P$1:$Q$9,2,0)</f>
        <v>10.4</v>
      </c>
    </row>
    <row r="21" spans="1:11" ht="12.75">
      <c r="A21" s="7">
        <v>20</v>
      </c>
      <c r="B21" s="8">
        <v>39193</v>
      </c>
      <c r="C21" s="8" t="s">
        <v>58</v>
      </c>
      <c r="D21" s="8"/>
      <c r="E21" s="7" t="s">
        <v>70</v>
      </c>
      <c r="F21" s="9" t="s">
        <v>157</v>
      </c>
      <c r="G21" s="10" t="s">
        <v>5</v>
      </c>
      <c r="H21" s="19" t="s">
        <v>172</v>
      </c>
      <c r="I21" s="10" t="s">
        <v>9</v>
      </c>
      <c r="J21" s="10" t="str">
        <f t="shared" si="0"/>
        <v>B</v>
      </c>
      <c r="K21" s="11">
        <f ca="1">VLOOKUP(F21,OFFSET(Hodnoc!$A$1:$C$23,0,IF(I21="Hory",0,IF(I21="Ledy",3,IF(I21="Písek",6,IF(I21="Skalky",9,IF(I21="Boulder",12,"chyba")))))),IF(J21="A",2,3),0)*VLOOKUP(G21,Hodnoc!$P$1:$Q$9,2,0)</f>
        <v>9.1</v>
      </c>
    </row>
    <row r="22" spans="1:11" ht="12.75">
      <c r="A22" s="7">
        <v>21</v>
      </c>
      <c r="B22" s="8">
        <v>39193</v>
      </c>
      <c r="C22" s="8" t="s">
        <v>58</v>
      </c>
      <c r="D22" s="8"/>
      <c r="E22" s="7" t="s">
        <v>179</v>
      </c>
      <c r="F22" s="9" t="s">
        <v>157</v>
      </c>
      <c r="G22" s="10" t="s">
        <v>171</v>
      </c>
      <c r="H22" s="19" t="s">
        <v>172</v>
      </c>
      <c r="I22" s="10" t="s">
        <v>9</v>
      </c>
      <c r="J22" s="10" t="str">
        <f t="shared" si="0"/>
        <v>B</v>
      </c>
      <c r="K22" s="11" t="s">
        <v>75</v>
      </c>
    </row>
    <row r="23" spans="1:11" ht="12.75">
      <c r="A23" s="7">
        <v>22</v>
      </c>
      <c r="B23" s="8">
        <v>39193</v>
      </c>
      <c r="C23" s="8" t="s">
        <v>58</v>
      </c>
      <c r="D23" s="8"/>
      <c r="E23" s="7" t="s">
        <v>63</v>
      </c>
      <c r="F23" s="9">
        <v>6</v>
      </c>
      <c r="G23" s="10" t="s">
        <v>5</v>
      </c>
      <c r="H23" s="19" t="s">
        <v>172</v>
      </c>
      <c r="I23" s="10" t="s">
        <v>9</v>
      </c>
      <c r="J23" s="10" t="str">
        <f t="shared" si="0"/>
        <v>B</v>
      </c>
      <c r="K23" s="11">
        <f ca="1">VLOOKUP(F23,OFFSET(Hodnoc!$A$1:$C$23,0,IF(I23="Hory",0,IF(I23="Ledy",3,IF(I23="Písek",6,IF(I23="Skalky",9,IF(I23="Boulder",12,"chyba")))))),IF(J23="A",2,3),0)*VLOOKUP(G23,Hodnoc!$P$1:$Q$9,2,0)</f>
        <v>10.4</v>
      </c>
    </row>
    <row r="24" spans="1:11" ht="12.75">
      <c r="A24" s="7">
        <v>23</v>
      </c>
      <c r="B24" s="8">
        <v>39193</v>
      </c>
      <c r="C24" s="8" t="s">
        <v>58</v>
      </c>
      <c r="D24" s="8"/>
      <c r="E24" s="7" t="s">
        <v>187</v>
      </c>
      <c r="F24" s="9" t="s">
        <v>159</v>
      </c>
      <c r="G24" s="10" t="s">
        <v>171</v>
      </c>
      <c r="H24" s="19" t="s">
        <v>172</v>
      </c>
      <c r="I24" s="10" t="s">
        <v>9</v>
      </c>
      <c r="J24" s="10" t="str">
        <f t="shared" si="0"/>
        <v>B</v>
      </c>
      <c r="K24" s="11">
        <f ca="1">VLOOKUP(F24,OFFSET(Hodnoc!$A$1:$C$23,0,IF(I24="Hory",0,IF(I24="Ledy",3,IF(I24="Písek",6,IF(I24="Skalky",9,IF(I24="Boulder",12,"chyba")))))),IF(J24="A",2,3),0)*VLOOKUP(G24,Hodnoc!$P$1:$Q$9,2,0)</f>
        <v>12</v>
      </c>
    </row>
    <row r="25" spans="1:11" ht="12.75">
      <c r="A25" s="7">
        <v>24</v>
      </c>
      <c r="B25" s="8">
        <v>39193</v>
      </c>
      <c r="C25" s="8" t="s">
        <v>58</v>
      </c>
      <c r="D25" s="8"/>
      <c r="E25" s="7" t="s">
        <v>188</v>
      </c>
      <c r="F25" s="9">
        <v>5</v>
      </c>
      <c r="G25" s="10" t="s">
        <v>5</v>
      </c>
      <c r="H25" s="19" t="s">
        <v>172</v>
      </c>
      <c r="I25" s="10" t="s">
        <v>9</v>
      </c>
      <c r="J25" s="10" t="str">
        <f t="shared" si="0"/>
        <v>B</v>
      </c>
      <c r="K25" s="11">
        <f ca="1">VLOOKUP(F25,OFFSET(Hodnoc!$A$1:$C$23,0,IF(I25="Hory",0,IF(I25="Ledy",3,IF(I25="Písek",6,IF(I25="Skalky",9,IF(I25="Boulder",12,"chyba")))))),IF(J25="A",2,3),0)*VLOOKUP(G25,Hodnoc!$P$1:$Q$9,2,0)</f>
        <v>6.5</v>
      </c>
    </row>
    <row r="26" spans="1:11" ht="12.75">
      <c r="A26" s="7">
        <v>25</v>
      </c>
      <c r="B26" s="8">
        <v>39193</v>
      </c>
      <c r="C26" s="8" t="s">
        <v>58</v>
      </c>
      <c r="D26" s="8"/>
      <c r="E26" s="7" t="s">
        <v>72</v>
      </c>
      <c r="F26" s="9" t="s">
        <v>156</v>
      </c>
      <c r="G26" s="10" t="s">
        <v>5</v>
      </c>
      <c r="H26" s="19" t="s">
        <v>172</v>
      </c>
      <c r="I26" s="10" t="s">
        <v>9</v>
      </c>
      <c r="J26" s="10" t="str">
        <f t="shared" si="0"/>
        <v>B</v>
      </c>
      <c r="K26" s="11">
        <f ca="1">VLOOKUP(F26,OFFSET(Hodnoc!$A$1:$C$23,0,IF(I26="Hory",0,IF(I26="Ledy",3,IF(I26="Písek",6,IF(I26="Skalky",9,IF(I26="Boulder",12,"chyba")))))),IF(J26="A",2,3),0)*VLOOKUP(G26,Hodnoc!$P$1:$Q$9,2,0)</f>
        <v>7.800000000000001</v>
      </c>
    </row>
    <row r="27" spans="1:11" ht="12.75">
      <c r="A27" s="7">
        <v>26</v>
      </c>
      <c r="B27" s="8">
        <v>39193</v>
      </c>
      <c r="C27" s="8" t="s">
        <v>58</v>
      </c>
      <c r="D27" s="8"/>
      <c r="E27" s="7" t="s">
        <v>189</v>
      </c>
      <c r="F27" s="9" t="s">
        <v>156</v>
      </c>
      <c r="G27" s="10" t="s">
        <v>5</v>
      </c>
      <c r="H27" s="19" t="s">
        <v>172</v>
      </c>
      <c r="I27" s="10" t="s">
        <v>9</v>
      </c>
      <c r="J27" s="10" t="str">
        <f t="shared" si="0"/>
        <v>B</v>
      </c>
      <c r="K27" s="11">
        <f ca="1">VLOOKUP(F27,OFFSET(Hodnoc!$A$1:$C$23,0,IF(I27="Hory",0,IF(I27="Ledy",3,IF(I27="Písek",6,IF(I27="Skalky",9,IF(I27="Boulder",12,"chyba")))))),IF(J27="A",2,3),0)*VLOOKUP(G27,Hodnoc!$P$1:$Q$9,2,0)</f>
        <v>7.800000000000001</v>
      </c>
    </row>
    <row r="28" spans="1:11" ht="12.75">
      <c r="A28" s="7">
        <v>27</v>
      </c>
      <c r="B28" s="8">
        <v>39193</v>
      </c>
      <c r="C28" s="8" t="s">
        <v>58</v>
      </c>
      <c r="D28" s="8"/>
      <c r="E28" s="7" t="s">
        <v>78</v>
      </c>
      <c r="F28" s="9" t="s">
        <v>124</v>
      </c>
      <c r="G28" s="10" t="s">
        <v>5</v>
      </c>
      <c r="H28" s="19" t="s">
        <v>172</v>
      </c>
      <c r="I28" s="10" t="s">
        <v>9</v>
      </c>
      <c r="J28" s="10" t="str">
        <f t="shared" si="0"/>
        <v>B</v>
      </c>
      <c r="K28" s="11">
        <f ca="1">VLOOKUP(F28,OFFSET(Hodnoc!$A$1:$C$23,0,IF(I28="Hory",0,IF(I28="Ledy",3,IF(I28="Písek",6,IF(I28="Skalky",9,IF(I28="Boulder",12,"chyba")))))),IF(J28="A",2,3),0)*VLOOKUP(G28,Hodnoc!$P$1:$Q$9,2,0)</f>
        <v>5.2</v>
      </c>
    </row>
    <row r="29" spans="1:11" ht="12.75">
      <c r="A29" s="7">
        <v>28</v>
      </c>
      <c r="B29" s="8">
        <v>39193</v>
      </c>
      <c r="C29" s="8" t="s">
        <v>58</v>
      </c>
      <c r="D29" s="8"/>
      <c r="E29" s="7" t="s">
        <v>80</v>
      </c>
      <c r="F29" s="9" t="s">
        <v>154</v>
      </c>
      <c r="G29" s="10" t="s">
        <v>5</v>
      </c>
      <c r="H29" s="19" t="s">
        <v>172</v>
      </c>
      <c r="I29" s="10" t="s">
        <v>9</v>
      </c>
      <c r="J29" s="10" t="str">
        <f t="shared" si="0"/>
        <v>B</v>
      </c>
      <c r="K29" s="11">
        <f ca="1">VLOOKUP(F29,OFFSET(Hodnoc!$A$1:$C$23,0,IF(I29="Hory",0,IF(I29="Ledy",3,IF(I29="Písek",6,IF(I29="Skalky",9,IF(I29="Boulder",12,"chyba")))))),IF(J29="A",2,3),0)*VLOOKUP(G29,Hodnoc!$P$1:$Q$9,2,0)</f>
        <v>2.6</v>
      </c>
    </row>
    <row r="30" spans="1:11" ht="12.75">
      <c r="A30" s="7">
        <v>29</v>
      </c>
      <c r="B30" s="8">
        <v>39193</v>
      </c>
      <c r="C30" s="8" t="s">
        <v>58</v>
      </c>
      <c r="D30" s="8"/>
      <c r="E30" s="7" t="s">
        <v>190</v>
      </c>
      <c r="F30" s="9">
        <v>4</v>
      </c>
      <c r="G30" s="10" t="s">
        <v>39</v>
      </c>
      <c r="H30" s="19" t="s">
        <v>172</v>
      </c>
      <c r="I30" s="10" t="s">
        <v>9</v>
      </c>
      <c r="J30" s="10" t="str">
        <f t="shared" si="0"/>
        <v>A</v>
      </c>
      <c r="K30" s="11">
        <f ca="1">VLOOKUP(F30,OFFSET(Hodnoc!$A$1:$C$23,0,IF(I30="Hory",0,IF(I30="Ledy",3,IF(I30="Písek",6,IF(I30="Skalky",9,IF(I30="Boulder",12,"chyba")))))),IF(J30="A",2,3),0)*VLOOKUP(G30,Hodnoc!$P$1:$Q$9,2,0)</f>
        <v>9</v>
      </c>
    </row>
    <row r="31" spans="1:11" ht="12.75">
      <c r="A31" s="7">
        <v>30</v>
      </c>
      <c r="B31" s="8">
        <v>39193</v>
      </c>
      <c r="C31" s="8" t="s">
        <v>58</v>
      </c>
      <c r="D31" s="8"/>
      <c r="E31" s="7" t="s">
        <v>179</v>
      </c>
      <c r="F31" s="9">
        <v>3</v>
      </c>
      <c r="G31" s="10" t="s">
        <v>5</v>
      </c>
      <c r="H31" s="19" t="s">
        <v>172</v>
      </c>
      <c r="I31" s="10" t="s">
        <v>9</v>
      </c>
      <c r="J31" s="10" t="str">
        <f t="shared" si="0"/>
        <v>B</v>
      </c>
      <c r="K31" s="11">
        <f ca="1">VLOOKUP(F31,OFFSET(Hodnoc!$A$1:$C$23,0,IF(I31="Hory",0,IF(I31="Ledy",3,IF(I31="Písek",6,IF(I31="Skalky",9,IF(I31="Boulder",12,"chyba")))))),IF(J31="A",2,3),0)*VLOOKUP(G31,Hodnoc!$P$1:$Q$9,2,0)</f>
        <v>1.3</v>
      </c>
    </row>
    <row r="32" spans="1:11" ht="12.75">
      <c r="A32" s="7">
        <v>31</v>
      </c>
      <c r="B32" s="8">
        <v>39193</v>
      </c>
      <c r="C32" s="8" t="s">
        <v>58</v>
      </c>
      <c r="D32" s="8"/>
      <c r="E32" s="7" t="s">
        <v>191</v>
      </c>
      <c r="F32" s="9">
        <v>3</v>
      </c>
      <c r="G32" s="10" t="s">
        <v>5</v>
      </c>
      <c r="H32" s="19" t="s">
        <v>172</v>
      </c>
      <c r="I32" s="10" t="s">
        <v>9</v>
      </c>
      <c r="J32" s="10" t="str">
        <f t="shared" si="0"/>
        <v>B</v>
      </c>
      <c r="K32" s="11">
        <f ca="1">VLOOKUP(F32,OFFSET(Hodnoc!$A$1:$C$23,0,IF(I32="Hory",0,IF(I32="Ledy",3,IF(I32="Písek",6,IF(I32="Skalky",9,IF(I32="Boulder",12,"chyba")))))),IF(J32="A",2,3),0)*VLOOKUP(G32,Hodnoc!$P$1:$Q$9,2,0)</f>
        <v>1.3</v>
      </c>
    </row>
    <row r="33" spans="1:11" ht="12.75">
      <c r="A33" s="7">
        <v>32</v>
      </c>
      <c r="B33" s="8">
        <v>39193</v>
      </c>
      <c r="C33" s="8" t="s">
        <v>58</v>
      </c>
      <c r="D33" s="8"/>
      <c r="E33" s="7" t="s">
        <v>192</v>
      </c>
      <c r="F33" s="9" t="s">
        <v>154</v>
      </c>
      <c r="G33" s="10" t="s">
        <v>5</v>
      </c>
      <c r="H33" s="19" t="s">
        <v>172</v>
      </c>
      <c r="I33" s="10" t="s">
        <v>9</v>
      </c>
      <c r="J33" s="10" t="str">
        <f t="shared" si="0"/>
        <v>B</v>
      </c>
      <c r="K33" s="11">
        <f ca="1">VLOOKUP(F33,OFFSET(Hodnoc!$A$1:$C$23,0,IF(I33="Hory",0,IF(I33="Ledy",3,IF(I33="Písek",6,IF(I33="Skalky",9,IF(I33="Boulder",12,"chyba")))))),IF(J33="A",2,3),0)*VLOOKUP(G33,Hodnoc!$P$1:$Q$9,2,0)</f>
        <v>2.6</v>
      </c>
    </row>
    <row r="34" spans="1:11" ht="12.75">
      <c r="A34" s="7">
        <v>33</v>
      </c>
      <c r="B34" s="8">
        <v>39193</v>
      </c>
      <c r="C34" s="8" t="s">
        <v>58</v>
      </c>
      <c r="D34" s="8"/>
      <c r="E34" s="7" t="s">
        <v>193</v>
      </c>
      <c r="F34" s="9" t="s">
        <v>157</v>
      </c>
      <c r="G34" s="10" t="s">
        <v>5</v>
      </c>
      <c r="H34" s="19" t="s">
        <v>172</v>
      </c>
      <c r="I34" s="10" t="s">
        <v>9</v>
      </c>
      <c r="J34" s="10" t="str">
        <f aca="true" t="shared" si="1" ref="J34:J56">IF(OR(G34="TR",G34="TRO"),"B","A")</f>
        <v>B</v>
      </c>
      <c r="K34" s="11">
        <f ca="1">VLOOKUP(F34,OFFSET(Hodnoc!$A$1:$C$23,0,IF(I34="Hory",0,IF(I34="Ledy",3,IF(I34="Písek",6,IF(I34="Skalky",9,IF(I34="Boulder",12,"chyba")))))),IF(J34="A",2,3),0)*VLOOKUP(G34,Hodnoc!$P$1:$Q$9,2,0)</f>
        <v>9.1</v>
      </c>
    </row>
    <row r="35" spans="1:11" ht="12.75">
      <c r="A35" s="7">
        <v>34</v>
      </c>
      <c r="B35" s="8">
        <v>39193</v>
      </c>
      <c r="C35" s="8" t="s">
        <v>58</v>
      </c>
      <c r="D35" s="8"/>
      <c r="E35" s="7" t="s">
        <v>194</v>
      </c>
      <c r="F35" s="9">
        <v>3</v>
      </c>
      <c r="G35" s="10" t="s">
        <v>39</v>
      </c>
      <c r="H35" s="19" t="s">
        <v>172</v>
      </c>
      <c r="I35" s="10" t="s">
        <v>9</v>
      </c>
      <c r="J35" s="10" t="str">
        <f t="shared" si="1"/>
        <v>A</v>
      </c>
      <c r="K35" s="11">
        <f ca="1">VLOOKUP(F35,OFFSET(Hodnoc!$A$1:$C$23,0,IF(I35="Hory",0,IF(I35="Ledy",3,IF(I35="Písek",6,IF(I35="Skalky",9,IF(I35="Boulder",12,"chyba")))))),IF(J35="A",2,3),0)*VLOOKUP(G35,Hodnoc!$P$1:$Q$9,2,0)</f>
        <v>4.5</v>
      </c>
    </row>
    <row r="36" spans="1:11" ht="12.75">
      <c r="A36" s="7">
        <v>35</v>
      </c>
      <c r="B36" s="8">
        <v>39193</v>
      </c>
      <c r="C36" s="8" t="s">
        <v>58</v>
      </c>
      <c r="D36" s="8"/>
      <c r="E36" s="7" t="s">
        <v>195</v>
      </c>
      <c r="F36" s="9">
        <v>5</v>
      </c>
      <c r="G36" s="10" t="s">
        <v>5</v>
      </c>
      <c r="H36" s="19" t="s">
        <v>172</v>
      </c>
      <c r="I36" s="10" t="s">
        <v>9</v>
      </c>
      <c r="J36" s="10" t="str">
        <f t="shared" si="1"/>
        <v>B</v>
      </c>
      <c r="K36" s="11">
        <f ca="1">VLOOKUP(F36,OFFSET(Hodnoc!$A$1:$C$23,0,IF(I36="Hory",0,IF(I36="Ledy",3,IF(I36="Písek",6,IF(I36="Skalky",9,IF(I36="Boulder",12,"chyba")))))),IF(J36="A",2,3),0)*VLOOKUP(G36,Hodnoc!$P$1:$Q$9,2,0)</f>
        <v>6.5</v>
      </c>
    </row>
    <row r="37" spans="1:11" ht="12.75">
      <c r="A37" s="7">
        <v>36</v>
      </c>
      <c r="B37" s="8">
        <v>39193</v>
      </c>
      <c r="C37" s="8" t="s">
        <v>58</v>
      </c>
      <c r="D37" s="8"/>
      <c r="E37" s="7" t="s">
        <v>196</v>
      </c>
      <c r="F37" s="9">
        <v>4</v>
      </c>
      <c r="G37" s="10" t="s">
        <v>5</v>
      </c>
      <c r="H37" s="19" t="s">
        <v>172</v>
      </c>
      <c r="I37" s="10" t="s">
        <v>9</v>
      </c>
      <c r="J37" s="10" t="str">
        <f t="shared" si="1"/>
        <v>B</v>
      </c>
      <c r="K37" s="11">
        <f ca="1">VLOOKUP(F37,OFFSET(Hodnoc!$A$1:$C$23,0,IF(I37="Hory",0,IF(I37="Ledy",3,IF(I37="Písek",6,IF(I37="Skalky",9,IF(I37="Boulder",12,"chyba")))))),IF(J37="A",2,3),0)*VLOOKUP(G37,Hodnoc!$P$1:$Q$9,2,0)</f>
        <v>3.9000000000000004</v>
      </c>
    </row>
    <row r="38" spans="1:11" ht="12.75">
      <c r="A38" s="7">
        <v>37</v>
      </c>
      <c r="B38" s="8">
        <v>39193</v>
      </c>
      <c r="C38" s="8" t="s">
        <v>58</v>
      </c>
      <c r="D38" s="8"/>
      <c r="E38" s="7" t="s">
        <v>197</v>
      </c>
      <c r="F38" s="9" t="s">
        <v>153</v>
      </c>
      <c r="G38" s="10" t="s">
        <v>5</v>
      </c>
      <c r="H38" s="19" t="s">
        <v>172</v>
      </c>
      <c r="I38" s="10" t="s">
        <v>9</v>
      </c>
      <c r="J38" s="10" t="str">
        <f t="shared" si="1"/>
        <v>B</v>
      </c>
      <c r="K38" s="11">
        <f ca="1">VLOOKUP(F38,OFFSET(Hodnoc!$A$1:$C$23,0,IF(I38="Hory",0,IF(I38="Ledy",3,IF(I38="Písek",6,IF(I38="Skalky",9,IF(I38="Boulder",12,"chyba")))))),IF(J38="A",2,3),0)*VLOOKUP(G38,Hodnoc!$P$1:$Q$9,2,0)</f>
        <v>2.6</v>
      </c>
    </row>
    <row r="39" spans="1:11" ht="12.75">
      <c r="A39" s="7">
        <v>38</v>
      </c>
      <c r="B39" s="8">
        <v>39193</v>
      </c>
      <c r="C39" s="8" t="s">
        <v>58</v>
      </c>
      <c r="D39" s="8"/>
      <c r="E39" s="7" t="s">
        <v>198</v>
      </c>
      <c r="F39" s="9" t="s">
        <v>156</v>
      </c>
      <c r="G39" s="10" t="s">
        <v>5</v>
      </c>
      <c r="H39" s="19" t="s">
        <v>172</v>
      </c>
      <c r="I39" s="10" t="s">
        <v>9</v>
      </c>
      <c r="J39" s="10" t="str">
        <f t="shared" si="1"/>
        <v>B</v>
      </c>
      <c r="K39" s="11">
        <f ca="1">VLOOKUP(F39,OFFSET(Hodnoc!$A$1:$C$23,0,IF(I39="Hory",0,IF(I39="Ledy",3,IF(I39="Písek",6,IF(I39="Skalky",9,IF(I39="Boulder",12,"chyba")))))),IF(J39="A",2,3),0)*VLOOKUP(G39,Hodnoc!$P$1:$Q$9,2,0)</f>
        <v>7.800000000000001</v>
      </c>
    </row>
    <row r="40" spans="1:11" ht="12.75">
      <c r="A40" s="7">
        <v>39</v>
      </c>
      <c r="B40" s="8">
        <v>39193</v>
      </c>
      <c r="C40" s="8" t="s">
        <v>58</v>
      </c>
      <c r="D40" s="8"/>
      <c r="E40" s="7" t="s">
        <v>199</v>
      </c>
      <c r="F40" s="9">
        <v>6</v>
      </c>
      <c r="G40" s="10" t="s">
        <v>5</v>
      </c>
      <c r="H40" s="19" t="s">
        <v>172</v>
      </c>
      <c r="I40" s="10" t="s">
        <v>9</v>
      </c>
      <c r="J40" s="10" t="str">
        <f t="shared" si="1"/>
        <v>B</v>
      </c>
      <c r="K40" s="11">
        <f ca="1">VLOOKUP(F40,OFFSET(Hodnoc!$A$1:$C$23,0,IF(I40="Hory",0,IF(I40="Ledy",3,IF(I40="Písek",6,IF(I40="Skalky",9,IF(I40="Boulder",12,"chyba")))))),IF(J40="A",2,3),0)*VLOOKUP(G40,Hodnoc!$P$1:$Q$9,2,0)</f>
        <v>10.4</v>
      </c>
    </row>
    <row r="41" spans="1:11" ht="12.75">
      <c r="A41" s="7">
        <v>40</v>
      </c>
      <c r="B41" s="8">
        <v>39193</v>
      </c>
      <c r="C41" s="8" t="s">
        <v>58</v>
      </c>
      <c r="D41" s="8"/>
      <c r="E41" s="7" t="s">
        <v>200</v>
      </c>
      <c r="F41" s="9">
        <v>3</v>
      </c>
      <c r="G41" s="10" t="s">
        <v>5</v>
      </c>
      <c r="H41" s="19" t="s">
        <v>172</v>
      </c>
      <c r="I41" s="10" t="s">
        <v>9</v>
      </c>
      <c r="J41" s="10" t="str">
        <f t="shared" si="1"/>
        <v>B</v>
      </c>
      <c r="K41" s="11">
        <f ca="1">VLOOKUP(F41,OFFSET(Hodnoc!$A$1:$C$23,0,IF(I41="Hory",0,IF(I41="Ledy",3,IF(I41="Písek",6,IF(I41="Skalky",9,IF(I41="Boulder",12,"chyba")))))),IF(J41="A",2,3),0)*VLOOKUP(G41,Hodnoc!$P$1:$Q$9,2,0)</f>
        <v>1.3</v>
      </c>
    </row>
    <row r="42" spans="1:11" ht="12.75">
      <c r="A42" s="7">
        <v>41</v>
      </c>
      <c r="B42" s="8">
        <v>39193</v>
      </c>
      <c r="C42" s="8" t="s">
        <v>58</v>
      </c>
      <c r="D42" s="8"/>
      <c r="E42" s="7" t="s">
        <v>201</v>
      </c>
      <c r="F42" s="9">
        <v>5</v>
      </c>
      <c r="G42" s="10" t="s">
        <v>5</v>
      </c>
      <c r="H42" s="19" t="s">
        <v>172</v>
      </c>
      <c r="I42" s="10" t="s">
        <v>9</v>
      </c>
      <c r="J42" s="10" t="str">
        <f t="shared" si="1"/>
        <v>B</v>
      </c>
      <c r="K42" s="11">
        <f ca="1">VLOOKUP(F42,OFFSET(Hodnoc!$A$1:$C$23,0,IF(I42="Hory",0,IF(I42="Ledy",3,IF(I42="Písek",6,IF(I42="Skalky",9,IF(I42="Boulder",12,"chyba")))))),IF(J42="A",2,3),0)*VLOOKUP(G42,Hodnoc!$P$1:$Q$9,2,0)</f>
        <v>6.5</v>
      </c>
    </row>
    <row r="43" spans="1:11" ht="12.75">
      <c r="A43" s="7">
        <v>42</v>
      </c>
      <c r="B43" s="8">
        <v>39193</v>
      </c>
      <c r="C43" s="8" t="s">
        <v>58</v>
      </c>
      <c r="D43" s="8"/>
      <c r="E43" s="7" t="s">
        <v>202</v>
      </c>
      <c r="F43" s="9">
        <v>5</v>
      </c>
      <c r="G43" s="10" t="s">
        <v>5</v>
      </c>
      <c r="H43" s="19" t="s">
        <v>172</v>
      </c>
      <c r="I43" s="10" t="s">
        <v>9</v>
      </c>
      <c r="J43" s="10" t="str">
        <f t="shared" si="1"/>
        <v>B</v>
      </c>
      <c r="K43" s="11">
        <f ca="1">VLOOKUP(F43,OFFSET(Hodnoc!$A$1:$C$23,0,IF(I43="Hory",0,IF(I43="Ledy",3,IF(I43="Písek",6,IF(I43="Skalky",9,IF(I43="Boulder",12,"chyba")))))),IF(J43="A",2,3),0)*VLOOKUP(G43,Hodnoc!$P$1:$Q$9,2,0)</f>
        <v>6.5</v>
      </c>
    </row>
    <row r="44" spans="1:11" ht="12.75">
      <c r="A44" s="7">
        <v>43</v>
      </c>
      <c r="B44" s="8">
        <v>39193</v>
      </c>
      <c r="C44" s="8" t="s">
        <v>58</v>
      </c>
      <c r="D44" s="8"/>
      <c r="E44" s="7" t="s">
        <v>203</v>
      </c>
      <c r="F44" s="9" t="s">
        <v>124</v>
      </c>
      <c r="G44" s="10" t="s">
        <v>39</v>
      </c>
      <c r="H44" s="19" t="s">
        <v>172</v>
      </c>
      <c r="I44" s="10" t="s">
        <v>9</v>
      </c>
      <c r="J44" s="10" t="str">
        <f t="shared" si="1"/>
        <v>A</v>
      </c>
      <c r="K44" s="11">
        <f ca="1">VLOOKUP(F44,OFFSET(Hodnoc!$A$1:$C$23,0,IF(I44="Hory",0,IF(I44="Ledy",3,IF(I44="Písek",6,IF(I44="Skalky",9,IF(I44="Boulder",12,"chyba")))))),IF(J44="A",2,3),0)*VLOOKUP(G44,Hodnoc!$P$1:$Q$9,2,0)</f>
        <v>12</v>
      </c>
    </row>
    <row r="45" spans="1:11" ht="12.75">
      <c r="A45" s="7">
        <v>44</v>
      </c>
      <c r="B45" s="8">
        <v>39193</v>
      </c>
      <c r="C45" s="8" t="s">
        <v>58</v>
      </c>
      <c r="D45" s="8"/>
      <c r="E45" s="7" t="s">
        <v>204</v>
      </c>
      <c r="F45" s="9">
        <v>6</v>
      </c>
      <c r="G45" s="10" t="s">
        <v>5</v>
      </c>
      <c r="H45" s="19" t="s">
        <v>172</v>
      </c>
      <c r="I45" s="10" t="s">
        <v>9</v>
      </c>
      <c r="J45" s="10" t="str">
        <f t="shared" si="1"/>
        <v>B</v>
      </c>
      <c r="K45" s="11">
        <f ca="1">VLOOKUP(F45,OFFSET(Hodnoc!$A$1:$C$23,0,IF(I45="Hory",0,IF(I45="Ledy",3,IF(I45="Písek",6,IF(I45="Skalky",9,IF(I45="Boulder",12,"chyba")))))),IF(J45="A",2,3),0)*VLOOKUP(G45,Hodnoc!$P$1:$Q$9,2,0)</f>
        <v>10.4</v>
      </c>
    </row>
    <row r="46" spans="1:11" ht="12.75">
      <c r="A46" s="7">
        <v>45</v>
      </c>
      <c r="B46" s="8">
        <v>39193</v>
      </c>
      <c r="C46" s="8" t="s">
        <v>58</v>
      </c>
      <c r="D46" s="8"/>
      <c r="E46" s="7" t="s">
        <v>205</v>
      </c>
      <c r="F46" s="9" t="s">
        <v>156</v>
      </c>
      <c r="G46" s="10" t="s">
        <v>5</v>
      </c>
      <c r="H46" s="19" t="s">
        <v>172</v>
      </c>
      <c r="I46" s="10" t="s">
        <v>9</v>
      </c>
      <c r="J46" s="10" t="str">
        <f t="shared" si="1"/>
        <v>B</v>
      </c>
      <c r="K46" s="11">
        <f ca="1">VLOOKUP(F46,OFFSET(Hodnoc!$A$1:$C$23,0,IF(I46="Hory",0,IF(I46="Ledy",3,IF(I46="Písek",6,IF(I46="Skalky",9,IF(I46="Boulder",12,"chyba")))))),IF(J46="A",2,3),0)*VLOOKUP(G46,Hodnoc!$P$1:$Q$9,2,0)</f>
        <v>7.800000000000001</v>
      </c>
    </row>
    <row r="47" spans="1:11" ht="12.75">
      <c r="A47" s="7">
        <v>46</v>
      </c>
      <c r="B47" s="8">
        <v>39193</v>
      </c>
      <c r="C47" s="8" t="s">
        <v>58</v>
      </c>
      <c r="D47" s="8"/>
      <c r="E47" s="7" t="s">
        <v>206</v>
      </c>
      <c r="F47" s="9" t="s">
        <v>156</v>
      </c>
      <c r="G47" s="10" t="s">
        <v>5</v>
      </c>
      <c r="H47" s="19" t="s">
        <v>172</v>
      </c>
      <c r="I47" s="10" t="s">
        <v>9</v>
      </c>
      <c r="J47" s="10" t="str">
        <f t="shared" si="1"/>
        <v>B</v>
      </c>
      <c r="K47" s="11">
        <f ca="1">VLOOKUP(F47,OFFSET(Hodnoc!$A$1:$C$23,0,IF(I47="Hory",0,IF(I47="Ledy",3,IF(I47="Písek",6,IF(I47="Skalky",9,IF(I47="Boulder",12,"chyba")))))),IF(J47="A",2,3),0)*VLOOKUP(G47,Hodnoc!$P$1:$Q$9,2,0)</f>
        <v>7.800000000000001</v>
      </c>
    </row>
    <row r="48" spans="1:11" ht="12.75">
      <c r="A48" s="7">
        <v>47</v>
      </c>
      <c r="B48" s="8">
        <v>39193</v>
      </c>
      <c r="C48" s="8" t="s">
        <v>58</v>
      </c>
      <c r="D48" s="8"/>
      <c r="E48" s="7" t="s">
        <v>207</v>
      </c>
      <c r="F48" s="9" t="s">
        <v>156</v>
      </c>
      <c r="G48" s="10" t="s">
        <v>5</v>
      </c>
      <c r="H48" s="19" t="s">
        <v>172</v>
      </c>
      <c r="I48" s="10" t="s">
        <v>9</v>
      </c>
      <c r="J48" s="10" t="str">
        <f t="shared" si="1"/>
        <v>B</v>
      </c>
      <c r="K48" s="11">
        <f ca="1">VLOOKUP(F48,OFFSET(Hodnoc!$A$1:$C$23,0,IF(I48="Hory",0,IF(I48="Ledy",3,IF(I48="Písek",6,IF(I48="Skalky",9,IF(I48="Boulder",12,"chyba")))))),IF(J48="A",2,3),0)*VLOOKUP(G48,Hodnoc!$P$1:$Q$9,2,0)</f>
        <v>7.800000000000001</v>
      </c>
    </row>
    <row r="49" spans="1:11" ht="12.75">
      <c r="A49" s="7">
        <v>48</v>
      </c>
      <c r="B49" s="8">
        <v>39193</v>
      </c>
      <c r="C49" s="8" t="s">
        <v>58</v>
      </c>
      <c r="D49" s="8"/>
      <c r="E49" s="7" t="s">
        <v>208</v>
      </c>
      <c r="F49" s="9">
        <v>4</v>
      </c>
      <c r="G49" s="10" t="s">
        <v>5</v>
      </c>
      <c r="H49" s="19" t="s">
        <v>172</v>
      </c>
      <c r="I49" s="10" t="s">
        <v>9</v>
      </c>
      <c r="J49" s="10" t="str">
        <f t="shared" si="1"/>
        <v>B</v>
      </c>
      <c r="K49" s="11">
        <f ca="1">VLOOKUP(F49,OFFSET(Hodnoc!$A$1:$C$23,0,IF(I49="Hory",0,IF(I49="Ledy",3,IF(I49="Písek",6,IF(I49="Skalky",9,IF(I49="Boulder",12,"chyba")))))),IF(J49="A",2,3),0)*VLOOKUP(G49,Hodnoc!$P$1:$Q$9,2,0)</f>
        <v>3.9000000000000004</v>
      </c>
    </row>
    <row r="50" spans="1:11" ht="12.75">
      <c r="A50" s="7">
        <v>49</v>
      </c>
      <c r="B50" s="8">
        <v>39193</v>
      </c>
      <c r="C50" s="8" t="s">
        <v>58</v>
      </c>
      <c r="D50" s="8"/>
      <c r="E50" s="7" t="s">
        <v>209</v>
      </c>
      <c r="F50" s="9">
        <v>6</v>
      </c>
      <c r="G50" s="10" t="s">
        <v>5</v>
      </c>
      <c r="H50" s="19" t="s">
        <v>172</v>
      </c>
      <c r="I50" s="10" t="s">
        <v>9</v>
      </c>
      <c r="J50" s="10" t="str">
        <f t="shared" si="1"/>
        <v>B</v>
      </c>
      <c r="K50" s="11">
        <f ca="1">VLOOKUP(F50,OFFSET(Hodnoc!$A$1:$C$23,0,IF(I50="Hory",0,IF(I50="Ledy",3,IF(I50="Písek",6,IF(I50="Skalky",9,IF(I50="Boulder",12,"chyba")))))),IF(J50="A",2,3),0)*VLOOKUP(G50,Hodnoc!$P$1:$Q$9,2,0)</f>
        <v>10.4</v>
      </c>
    </row>
    <row r="51" spans="1:11" ht="12.75">
      <c r="A51" s="7">
        <v>50</v>
      </c>
      <c r="B51" s="8">
        <v>39290</v>
      </c>
      <c r="C51" s="8" t="s">
        <v>259</v>
      </c>
      <c r="D51" s="8"/>
      <c r="E51" s="7" t="s">
        <v>46</v>
      </c>
      <c r="F51" s="9" t="s">
        <v>158</v>
      </c>
      <c r="G51" s="10" t="s">
        <v>39</v>
      </c>
      <c r="H51" s="19" t="s">
        <v>172</v>
      </c>
      <c r="I51" s="10" t="s">
        <v>9</v>
      </c>
      <c r="J51" s="10" t="str">
        <f t="shared" si="1"/>
        <v>A</v>
      </c>
      <c r="K51" s="11">
        <f ca="1">VLOOKUP(F51,OFFSET(Hodnoc!$A$1:$C$23,0,IF(I51="Hory",0,IF(I51="Ledy",3,IF(I51="Písek",6,IF(I51="Skalky",9,IF(I51="Boulder",12,"chyba")))))),IF(J51="A",2,3),0)*VLOOKUP(G51,Hodnoc!$P$1:$Q$9,2,0)</f>
        <v>31.5</v>
      </c>
    </row>
    <row r="52" spans="1:11" ht="12.75">
      <c r="A52" s="7">
        <v>51</v>
      </c>
      <c r="B52" s="8">
        <v>39290</v>
      </c>
      <c r="C52" s="8" t="s">
        <v>259</v>
      </c>
      <c r="D52" s="8"/>
      <c r="E52" s="7" t="s">
        <v>57</v>
      </c>
      <c r="F52" s="9" t="s">
        <v>159</v>
      </c>
      <c r="G52" s="10" t="s">
        <v>5</v>
      </c>
      <c r="H52" s="19" t="s">
        <v>172</v>
      </c>
      <c r="I52" s="10" t="s">
        <v>9</v>
      </c>
      <c r="J52" s="10" t="str">
        <f t="shared" si="1"/>
        <v>B</v>
      </c>
      <c r="K52" s="11">
        <f ca="1">VLOOKUP(F52,OFFSET(Hodnoc!$A$1:$C$23,0,IF(I52="Hory",0,IF(I52="Ledy",3,IF(I52="Písek",6,IF(I52="Skalky",9,IF(I52="Boulder",12,"chyba")))))),IF(J52="A",2,3),0)*VLOOKUP(G52,Hodnoc!$P$1:$Q$9,2,0)</f>
        <v>15.600000000000001</v>
      </c>
    </row>
    <row r="53" spans="1:11" ht="12.75">
      <c r="A53" s="7">
        <v>52</v>
      </c>
      <c r="B53" s="8">
        <v>39290</v>
      </c>
      <c r="C53" s="8" t="s">
        <v>259</v>
      </c>
      <c r="D53" s="8"/>
      <c r="E53" s="7" t="s">
        <v>83</v>
      </c>
      <c r="F53" s="9">
        <v>6</v>
      </c>
      <c r="G53" s="10" t="s">
        <v>39</v>
      </c>
      <c r="H53" s="19" t="s">
        <v>172</v>
      </c>
      <c r="I53" s="10" t="s">
        <v>9</v>
      </c>
      <c r="J53" s="10" t="str">
        <f t="shared" si="1"/>
        <v>A</v>
      </c>
      <c r="K53" s="11">
        <f ca="1">VLOOKUP(F53,OFFSET(Hodnoc!$A$1:$C$23,0,IF(I53="Hory",0,IF(I53="Ledy",3,IF(I53="Písek",6,IF(I53="Skalky",9,IF(I53="Boulder",12,"chyba")))))),IF(J53="A",2,3),0)*VLOOKUP(G53,Hodnoc!$P$1:$Q$9,2,0)</f>
        <v>27</v>
      </c>
    </row>
    <row r="54" spans="1:11" ht="12.75">
      <c r="A54" s="7">
        <v>53</v>
      </c>
      <c r="B54" s="8">
        <v>39290</v>
      </c>
      <c r="C54" s="8" t="s">
        <v>259</v>
      </c>
      <c r="D54" s="8"/>
      <c r="E54" s="7" t="s">
        <v>444</v>
      </c>
      <c r="F54" s="9">
        <v>7</v>
      </c>
      <c r="G54" s="10" t="s">
        <v>5</v>
      </c>
      <c r="H54" s="19" t="s">
        <v>172</v>
      </c>
      <c r="I54" s="10" t="s">
        <v>9</v>
      </c>
      <c r="J54" s="10" t="str">
        <f t="shared" si="1"/>
        <v>B</v>
      </c>
      <c r="K54" s="11">
        <f ca="1">VLOOKUP(F54,OFFSET(Hodnoc!$A$1:$C$23,0,IF(I54="Hory",0,IF(I54="Ledy",3,IF(I54="Písek",6,IF(I54="Skalky",9,IF(I54="Boulder",12,"chyba")))))),IF(J54="A",2,3),0)*VLOOKUP(G54,Hodnoc!$P$1:$Q$9,2,0)</f>
        <v>18.2</v>
      </c>
    </row>
    <row r="55" spans="1:11" ht="12.75">
      <c r="A55" s="7">
        <v>54</v>
      </c>
      <c r="B55" s="8">
        <v>39290</v>
      </c>
      <c r="C55" s="8" t="s">
        <v>259</v>
      </c>
      <c r="D55" s="8"/>
      <c r="E55" s="7" t="s">
        <v>50</v>
      </c>
      <c r="F55" s="9">
        <v>6</v>
      </c>
      <c r="G55" s="10" t="s">
        <v>5</v>
      </c>
      <c r="H55" s="19" t="s">
        <v>172</v>
      </c>
      <c r="I55" s="10" t="s">
        <v>9</v>
      </c>
      <c r="J55" s="10" t="str">
        <f t="shared" si="1"/>
        <v>B</v>
      </c>
      <c r="K55" s="11">
        <f ca="1">VLOOKUP(F55,OFFSET(Hodnoc!$A$1:$C$23,0,IF(I55="Hory",0,IF(I55="Ledy",3,IF(I55="Písek",6,IF(I55="Skalky",9,IF(I55="Boulder",12,"chyba")))))),IF(J55="A",2,3),0)*VLOOKUP(G55,Hodnoc!$P$1:$Q$9,2,0)</f>
        <v>10.4</v>
      </c>
    </row>
    <row r="56" spans="1:11" ht="12.75">
      <c r="A56" s="7">
        <v>55</v>
      </c>
      <c r="B56" s="8">
        <v>39290</v>
      </c>
      <c r="C56" s="8" t="s">
        <v>259</v>
      </c>
      <c r="D56" s="8"/>
      <c r="E56" s="7" t="s">
        <v>790</v>
      </c>
      <c r="F56" s="9">
        <v>6</v>
      </c>
      <c r="G56" s="10" t="s">
        <v>5</v>
      </c>
      <c r="H56" s="19" t="s">
        <v>172</v>
      </c>
      <c r="I56" s="10" t="s">
        <v>9</v>
      </c>
      <c r="J56" s="10" t="str">
        <f t="shared" si="1"/>
        <v>B</v>
      </c>
      <c r="K56" s="11">
        <f ca="1">VLOOKUP(F56,OFFSET(Hodnoc!$A$1:$C$23,0,IF(I56="Hory",0,IF(I56="Ledy",3,IF(I56="Písek",6,IF(I56="Skalky",9,IF(I56="Boulder",12,"chyba")))))),IF(J56="A",2,3),0)*VLOOKUP(G56,Hodnoc!$P$1:$Q$9,2,0)</f>
        <v>10.4</v>
      </c>
    </row>
  </sheetData>
  <sheetProtection autoFilter="0"/>
  <conditionalFormatting sqref="H2:H56">
    <cfRule type="cellIs" priority="1" dxfId="0" operator="equal" stopIfTrue="1">
      <formula>"Honza"</formula>
    </cfRule>
    <cfRule type="cellIs" priority="2" dxfId="1" operator="equal" stopIfTrue="1">
      <formula>"Zyký"</formula>
    </cfRule>
    <cfRule type="cellIs" priority="3" dxfId="2" operator="equal" stopIfTrue="1">
      <formula>"Péťa"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O110"/>
  <sheetViews>
    <sheetView workbookViewId="0" topLeftCell="A1">
      <pane ySplit="1" topLeftCell="BM64" activePane="bottomLeft" state="frozen"/>
      <selection pane="topLeft" activeCell="A1" sqref="A1"/>
      <selection pane="bottomLeft" activeCell="O110" sqref="O110"/>
    </sheetView>
  </sheetViews>
  <sheetFormatPr defaultColWidth="9.140625" defaultRowHeight="12.75"/>
  <cols>
    <col min="1" max="1" width="4.00390625" style="0" bestFit="1" customWidth="1"/>
    <col min="2" max="2" width="10.140625" style="0" bestFit="1" customWidth="1"/>
    <col min="3" max="3" width="15.140625" style="0" bestFit="1" customWidth="1"/>
    <col min="4" max="4" width="10.00390625" style="0" bestFit="1" customWidth="1"/>
    <col min="5" max="5" width="26.140625" style="0" bestFit="1" customWidth="1"/>
    <col min="6" max="6" width="5.7109375" style="0" bestFit="1" customWidth="1"/>
    <col min="7" max="7" width="4.8515625" style="0" bestFit="1" customWidth="1"/>
    <col min="8" max="8" width="6.421875" style="0" bestFit="1" customWidth="1"/>
    <col min="9" max="9" width="7.0039062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7.00390625" style="0" bestFit="1" customWidth="1"/>
    <col min="15" max="15" width="4.00390625" style="0" bestFit="1" customWidth="1"/>
    <col min="16" max="16384" width="10.421875" style="0" customWidth="1"/>
  </cols>
  <sheetData>
    <row r="1" spans="1:15" ht="12.75">
      <c r="A1" s="6" t="s">
        <v>45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48</v>
      </c>
      <c r="G1" s="6" t="s">
        <v>4</v>
      </c>
      <c r="H1" s="6" t="s">
        <v>56</v>
      </c>
      <c r="I1" s="6" t="s">
        <v>35</v>
      </c>
      <c r="J1" s="6" t="s">
        <v>36</v>
      </c>
      <c r="K1" s="6" t="s">
        <v>6</v>
      </c>
      <c r="M1" s="6" t="s">
        <v>86</v>
      </c>
      <c r="N1">
        <f>SUM(K:K)</f>
        <v>2903.3</v>
      </c>
      <c r="O1">
        <f>COUNT(K2:K998)</f>
        <v>109</v>
      </c>
    </row>
    <row r="2" spans="1:11" ht="12.75">
      <c r="A2" s="7">
        <v>1</v>
      </c>
      <c r="B2" s="8">
        <v>39095</v>
      </c>
      <c r="C2" s="8" t="s">
        <v>135</v>
      </c>
      <c r="D2" s="8"/>
      <c r="E2" s="7" t="s">
        <v>136</v>
      </c>
      <c r="F2" s="9" t="s">
        <v>146</v>
      </c>
      <c r="G2" s="10" t="s">
        <v>39</v>
      </c>
      <c r="H2" s="26" t="s">
        <v>160</v>
      </c>
      <c r="I2" s="10" t="s">
        <v>152</v>
      </c>
      <c r="J2" s="10" t="str">
        <f aca="true" t="shared" si="0" ref="J2:J33">IF(OR(G2="TR",G2="TRO"),"B","A")</f>
        <v>A</v>
      </c>
      <c r="K2" s="11">
        <f ca="1">VLOOKUP(F2,OFFSET(Hodnoc!$A$1:$C$23,0,IF(I2="Hory",0,IF(I2="Ledy",3,IF(I2="Písek",6,IF(I2="Skalky",9,IF(I2="Boulder",12,"chyba")))))),IF(J2="A",2,3),0)*VLOOKUP(G2,Hodnoc!$P$1:$Q$9,2,0)</f>
        <v>57</v>
      </c>
    </row>
    <row r="3" spans="1:11" ht="12.75">
      <c r="A3" s="7">
        <v>2</v>
      </c>
      <c r="B3" s="8">
        <v>39154</v>
      </c>
      <c r="C3" s="8" t="s">
        <v>238</v>
      </c>
      <c r="D3" s="8"/>
      <c r="E3" s="7" t="s">
        <v>234</v>
      </c>
      <c r="F3" s="12">
        <v>4</v>
      </c>
      <c r="G3" s="10" t="s">
        <v>39</v>
      </c>
      <c r="H3" s="26" t="s">
        <v>160</v>
      </c>
      <c r="I3" s="10" t="s">
        <v>152</v>
      </c>
      <c r="J3" s="10" t="str">
        <f t="shared" si="0"/>
        <v>A</v>
      </c>
      <c r="K3" s="11">
        <f ca="1">VLOOKUP(F3,OFFSET(Hodnoc!$A$1:$C$23,0,IF(I3="Hory",0,IF(I3="Ledy",3,IF(I3="Písek",6,IF(I3="Skalky",9,IF(I3="Boulder",12,"chyba")))))),IF(J3="A",2,3),0)*VLOOKUP(G3,Hodnoc!$P$1:$Q$9,2,0)</f>
        <v>9</v>
      </c>
    </row>
    <row r="4" spans="1:11" ht="12.75">
      <c r="A4" s="7">
        <v>3</v>
      </c>
      <c r="B4" s="8">
        <v>39154</v>
      </c>
      <c r="C4" s="8" t="s">
        <v>238</v>
      </c>
      <c r="D4" s="8"/>
      <c r="E4" s="7" t="s">
        <v>235</v>
      </c>
      <c r="F4" s="9" t="s">
        <v>158</v>
      </c>
      <c r="G4" s="10" t="s">
        <v>39</v>
      </c>
      <c r="H4" s="26" t="s">
        <v>160</v>
      </c>
      <c r="I4" s="10" t="s">
        <v>152</v>
      </c>
      <c r="J4" s="10" t="str">
        <f t="shared" si="0"/>
        <v>A</v>
      </c>
      <c r="K4" s="11">
        <f ca="1">VLOOKUP(F4,OFFSET(Hodnoc!$A$1:$C$23,0,IF(I4="Hory",0,IF(I4="Ledy",3,IF(I4="Písek",6,IF(I4="Skalky",9,IF(I4="Boulder",12,"chyba")))))),IF(J4="A",2,3),0)*VLOOKUP(G4,Hodnoc!$P$1:$Q$9,2,0)</f>
        <v>31.5</v>
      </c>
    </row>
    <row r="5" spans="1:11" ht="12.75">
      <c r="A5" s="7">
        <v>4</v>
      </c>
      <c r="B5" s="8">
        <v>39154</v>
      </c>
      <c r="C5" s="8" t="s">
        <v>238</v>
      </c>
      <c r="D5" s="8"/>
      <c r="E5" s="7" t="s">
        <v>236</v>
      </c>
      <c r="F5" s="9" t="s">
        <v>155</v>
      </c>
      <c r="G5" s="10" t="s">
        <v>39</v>
      </c>
      <c r="H5" s="26" t="s">
        <v>160</v>
      </c>
      <c r="I5" s="10" t="s">
        <v>152</v>
      </c>
      <c r="J5" s="10" t="str">
        <f t="shared" si="0"/>
        <v>A</v>
      </c>
      <c r="K5" s="11">
        <f ca="1">VLOOKUP(F5,OFFSET(Hodnoc!$A$1:$C$23,0,IF(I5="Hory",0,IF(I5="Ledy",3,IF(I5="Písek",6,IF(I5="Skalky",9,IF(I5="Boulder",12,"chyba")))))),IF(J5="A",2,3),0)*VLOOKUP(G5,Hodnoc!$P$1:$Q$9,2,0)</f>
        <v>13.5</v>
      </c>
    </row>
    <row r="6" spans="1:11" ht="12.75">
      <c r="A6" s="7">
        <v>5</v>
      </c>
      <c r="B6" s="8">
        <v>39169</v>
      </c>
      <c r="C6" s="8" t="s">
        <v>135</v>
      </c>
      <c r="D6" s="8"/>
      <c r="E6" s="7" t="s">
        <v>232</v>
      </c>
      <c r="F6" s="9" t="s">
        <v>159</v>
      </c>
      <c r="G6" s="10" t="s">
        <v>39</v>
      </c>
      <c r="H6" s="26" t="s">
        <v>160</v>
      </c>
      <c r="I6" s="10" t="s">
        <v>152</v>
      </c>
      <c r="J6" s="10" t="str">
        <f t="shared" si="0"/>
        <v>A</v>
      </c>
      <c r="K6" s="11">
        <f ca="1">VLOOKUP(F6,OFFSET(Hodnoc!$A$1:$C$23,0,IF(I6="Hory",0,IF(I6="Ledy",3,IF(I6="Písek",6,IF(I6="Skalky",9,IF(I6="Boulder",12,"chyba")))))),IF(J6="A",2,3),0)*VLOOKUP(G6,Hodnoc!$P$1:$Q$9,2,0)</f>
        <v>37.5</v>
      </c>
    </row>
    <row r="7" spans="1:11" ht="12.75">
      <c r="A7" s="7">
        <v>6</v>
      </c>
      <c r="B7" s="8">
        <v>39173</v>
      </c>
      <c r="C7" s="8" t="s">
        <v>135</v>
      </c>
      <c r="D7" s="8"/>
      <c r="E7" s="7" t="s">
        <v>141</v>
      </c>
      <c r="F7" s="9">
        <v>7</v>
      </c>
      <c r="G7" s="10" t="s">
        <v>5</v>
      </c>
      <c r="H7" s="26" t="s">
        <v>160</v>
      </c>
      <c r="I7" s="10" t="s">
        <v>152</v>
      </c>
      <c r="J7" s="10" t="str">
        <f t="shared" si="0"/>
        <v>B</v>
      </c>
      <c r="K7" s="11">
        <f ca="1">VLOOKUP(F7,OFFSET(Hodnoc!$A$1:$C$23,0,IF(I7="Hory",0,IF(I7="Ledy",3,IF(I7="Písek",6,IF(I7="Skalky",9,IF(I7="Boulder",12,"chyba")))))),IF(J7="A",2,3),0)*VLOOKUP(G7,Hodnoc!$P$1:$Q$9,2,0)</f>
        <v>18.2</v>
      </c>
    </row>
    <row r="8" spans="1:11" ht="12.75">
      <c r="A8" s="7">
        <v>7</v>
      </c>
      <c r="B8" s="8">
        <v>39173</v>
      </c>
      <c r="C8" s="8" t="s">
        <v>135</v>
      </c>
      <c r="D8" s="8"/>
      <c r="E8" s="7" t="s">
        <v>136</v>
      </c>
      <c r="F8" s="9" t="s">
        <v>146</v>
      </c>
      <c r="G8" s="10" t="s">
        <v>39</v>
      </c>
      <c r="H8" s="26" t="s">
        <v>160</v>
      </c>
      <c r="I8" s="10" t="s">
        <v>152</v>
      </c>
      <c r="J8" s="10" t="str">
        <f t="shared" si="0"/>
        <v>A</v>
      </c>
      <c r="K8" s="11">
        <f ca="1">VLOOKUP(F8,OFFSET(Hodnoc!$A$1:$C$23,0,IF(I8="Hory",0,IF(I8="Ledy",3,IF(I8="Písek",6,IF(I8="Skalky",9,IF(I8="Boulder",12,"chyba")))))),IF(J8="A",2,3),0)*VLOOKUP(G8,Hodnoc!$P$1:$Q$9,2,0)</f>
        <v>57</v>
      </c>
    </row>
    <row r="9" spans="1:11" ht="12.75">
      <c r="A9" s="7">
        <v>8</v>
      </c>
      <c r="B9" s="8">
        <v>39173</v>
      </c>
      <c r="C9" s="8" t="s">
        <v>135</v>
      </c>
      <c r="D9" s="8"/>
      <c r="E9" s="7" t="s">
        <v>232</v>
      </c>
      <c r="F9" s="9" t="s">
        <v>159</v>
      </c>
      <c r="G9" s="10" t="s">
        <v>39</v>
      </c>
      <c r="H9" s="26" t="s">
        <v>160</v>
      </c>
      <c r="I9" s="10" t="s">
        <v>152</v>
      </c>
      <c r="J9" s="10" t="str">
        <f t="shared" si="0"/>
        <v>A</v>
      </c>
      <c r="K9" s="11">
        <f ca="1">VLOOKUP(F9,OFFSET(Hodnoc!$A$1:$C$23,0,IF(I9="Hory",0,IF(I9="Ledy",3,IF(I9="Písek",6,IF(I9="Skalky",9,IF(I9="Boulder",12,"chyba")))))),IF(J9="A",2,3),0)*VLOOKUP(G9,Hodnoc!$P$1:$Q$9,2,0)</f>
        <v>37.5</v>
      </c>
    </row>
    <row r="10" spans="1:11" ht="12.75">
      <c r="A10" s="7">
        <v>9</v>
      </c>
      <c r="B10" s="8">
        <v>39173</v>
      </c>
      <c r="C10" s="8" t="s">
        <v>135</v>
      </c>
      <c r="D10" s="8"/>
      <c r="E10" s="7" t="s">
        <v>233</v>
      </c>
      <c r="F10" s="9">
        <v>6</v>
      </c>
      <c r="G10" s="10" t="s">
        <v>39</v>
      </c>
      <c r="H10" s="26" t="s">
        <v>160</v>
      </c>
      <c r="I10" s="10" t="s">
        <v>152</v>
      </c>
      <c r="J10" s="10" t="str">
        <f t="shared" si="0"/>
        <v>A</v>
      </c>
      <c r="K10" s="11">
        <f ca="1">VLOOKUP(F10,OFFSET(Hodnoc!$A$1:$C$23,0,IF(I10="Hory",0,IF(I10="Ledy",3,IF(I10="Písek",6,IF(I10="Skalky",9,IF(I10="Boulder",12,"chyba")))))),IF(J10="A",2,3),0)*VLOOKUP(G10,Hodnoc!$P$1:$Q$9,2,0)</f>
        <v>27</v>
      </c>
    </row>
    <row r="11" spans="1:11" ht="12.75">
      <c r="A11" s="7">
        <v>10</v>
      </c>
      <c r="B11" s="8">
        <v>39175</v>
      </c>
      <c r="C11" s="8" t="s">
        <v>135</v>
      </c>
      <c r="D11" s="8"/>
      <c r="E11" s="7" t="s">
        <v>145</v>
      </c>
      <c r="F11" s="9" t="s">
        <v>147</v>
      </c>
      <c r="G11" s="10" t="s">
        <v>5</v>
      </c>
      <c r="H11" s="26" t="s">
        <v>160</v>
      </c>
      <c r="I11" s="10" t="s">
        <v>152</v>
      </c>
      <c r="J11" s="10" t="str">
        <f t="shared" si="0"/>
        <v>B</v>
      </c>
      <c r="K11" s="11">
        <f ca="1">VLOOKUP(F11,OFFSET(Hodnoc!$A$1:$C$23,0,IF(I11="Hory",0,IF(I11="Ledy",3,IF(I11="Písek",6,IF(I11="Skalky",9,IF(I11="Boulder",12,"chyba")))))),IF(J11="A",2,3),0)*VLOOKUP(G11,Hodnoc!$P$1:$Q$9,2,0)</f>
        <v>20.8</v>
      </c>
    </row>
    <row r="12" spans="1:11" ht="12.75">
      <c r="A12" s="7">
        <v>11</v>
      </c>
      <c r="B12" s="8">
        <v>39186</v>
      </c>
      <c r="C12" s="8" t="s">
        <v>237</v>
      </c>
      <c r="D12" s="8"/>
      <c r="E12" s="7" t="s">
        <v>228</v>
      </c>
      <c r="F12" s="9">
        <v>6</v>
      </c>
      <c r="G12" s="10" t="s">
        <v>239</v>
      </c>
      <c r="H12" s="26" t="s">
        <v>160</v>
      </c>
      <c r="I12" s="10" t="s">
        <v>152</v>
      </c>
      <c r="J12" s="10" t="str">
        <f t="shared" si="0"/>
        <v>A</v>
      </c>
      <c r="K12" s="11">
        <f ca="1">VLOOKUP(F12,OFFSET(Hodnoc!$A$1:$C$23,0,IF(I12="Hory",0,IF(I12="Ledy",3,IF(I12="Písek",6,IF(I12="Skalky",9,IF(I12="Boulder",12,"chyba")))))),IF(J12="A",2,3),0)*VLOOKUP(G12,Hodnoc!$P$1:$Q$9,2,0)</f>
        <v>27</v>
      </c>
    </row>
    <row r="13" spans="1:11" ht="12.75">
      <c r="A13" s="7">
        <v>12</v>
      </c>
      <c r="B13" s="8">
        <v>39186</v>
      </c>
      <c r="C13" s="8" t="s">
        <v>237</v>
      </c>
      <c r="D13" s="8"/>
      <c r="E13" s="7" t="s">
        <v>224</v>
      </c>
      <c r="F13" s="9" t="s">
        <v>154</v>
      </c>
      <c r="G13" s="10" t="s">
        <v>132</v>
      </c>
      <c r="H13" s="26" t="s">
        <v>160</v>
      </c>
      <c r="I13" s="10" t="s">
        <v>240</v>
      </c>
      <c r="J13" s="10" t="str">
        <f t="shared" si="0"/>
        <v>A</v>
      </c>
      <c r="K13" s="11">
        <f ca="1">VLOOKUP(F13,OFFSET(Hodnoc!$A$1:$C$23,0,IF(I13="Hory",0,IF(I13="Ledy",3,IF(I13="Písek",6,IF(I13="Skalky",9,IF(I13="Boulder",12,"chyba")))))),IF(J13="A",2,3),0)*VLOOKUP(G13,Hodnoc!$P$1:$Q$9,2,0)</f>
        <v>4</v>
      </c>
    </row>
    <row r="14" spans="1:11" ht="12.75">
      <c r="A14" s="7">
        <v>13</v>
      </c>
      <c r="B14" s="8">
        <v>39186</v>
      </c>
      <c r="C14" s="8" t="s">
        <v>237</v>
      </c>
      <c r="D14" s="8"/>
      <c r="E14" s="7" t="s">
        <v>229</v>
      </c>
      <c r="F14" s="9" t="s">
        <v>130</v>
      </c>
      <c r="G14" s="10" t="s">
        <v>132</v>
      </c>
      <c r="H14" s="26" t="s">
        <v>160</v>
      </c>
      <c r="I14" s="10" t="s">
        <v>240</v>
      </c>
      <c r="J14" s="10" t="str">
        <f t="shared" si="0"/>
        <v>A</v>
      </c>
      <c r="K14" s="11">
        <f ca="1">VLOOKUP(F14,OFFSET(Hodnoc!$A$1:$C$23,0,IF(I14="Hory",0,IF(I14="Ledy",3,IF(I14="Písek",6,IF(I14="Skalky",9,IF(I14="Boulder",12,"chyba")))))),IF(J14="A",2,3),0)*VLOOKUP(G14,Hodnoc!$P$1:$Q$9,2,0)</f>
        <v>20</v>
      </c>
    </row>
    <row r="15" spans="1:11" ht="12.75">
      <c r="A15" s="7">
        <v>14</v>
      </c>
      <c r="B15" s="8">
        <v>39186</v>
      </c>
      <c r="C15" s="8" t="s">
        <v>237</v>
      </c>
      <c r="D15" s="8"/>
      <c r="E15" s="7" t="s">
        <v>230</v>
      </c>
      <c r="F15" s="9" t="s">
        <v>130</v>
      </c>
      <c r="G15" s="10" t="s">
        <v>132</v>
      </c>
      <c r="H15" s="26" t="s">
        <v>160</v>
      </c>
      <c r="I15" s="10" t="s">
        <v>240</v>
      </c>
      <c r="J15" s="10" t="str">
        <f t="shared" si="0"/>
        <v>A</v>
      </c>
      <c r="K15" s="11">
        <f ca="1">VLOOKUP(F15,OFFSET(Hodnoc!$A$1:$C$23,0,IF(I15="Hory",0,IF(I15="Ledy",3,IF(I15="Písek",6,IF(I15="Skalky",9,IF(I15="Boulder",12,"chyba")))))),IF(J15="A",2,3),0)*VLOOKUP(G15,Hodnoc!$P$1:$Q$9,2,0)</f>
        <v>20</v>
      </c>
    </row>
    <row r="16" spans="1:11" ht="12.75">
      <c r="A16" s="7">
        <v>15</v>
      </c>
      <c r="B16" s="8">
        <v>39186</v>
      </c>
      <c r="C16" s="8" t="s">
        <v>237</v>
      </c>
      <c r="D16" s="8"/>
      <c r="E16" s="7" t="s">
        <v>231</v>
      </c>
      <c r="F16" s="9" t="s">
        <v>128</v>
      </c>
      <c r="G16" s="10" t="s">
        <v>132</v>
      </c>
      <c r="H16" s="26" t="s">
        <v>160</v>
      </c>
      <c r="I16" s="10" t="s">
        <v>240</v>
      </c>
      <c r="J16" s="10" t="str">
        <f t="shared" si="0"/>
        <v>A</v>
      </c>
      <c r="K16" s="11">
        <f ca="1">VLOOKUP(F16,OFFSET(Hodnoc!$A$1:$C$23,0,IF(I16="Hory",0,IF(I16="Ledy",3,IF(I16="Písek",6,IF(I16="Skalky",9,IF(I16="Boulder",12,"chyba")))))),IF(J16="A",2,3),0)*VLOOKUP(G16,Hodnoc!$P$1:$Q$9,2,0)</f>
        <v>33</v>
      </c>
    </row>
    <row r="17" spans="1:11" ht="12.75">
      <c r="A17" s="7">
        <v>16</v>
      </c>
      <c r="B17" s="8">
        <v>39188</v>
      </c>
      <c r="C17" s="8" t="s">
        <v>135</v>
      </c>
      <c r="D17" s="8"/>
      <c r="E17" s="7" t="s">
        <v>225</v>
      </c>
      <c r="F17" s="9" t="s">
        <v>122</v>
      </c>
      <c r="G17" s="10" t="s">
        <v>132</v>
      </c>
      <c r="H17" s="26" t="s">
        <v>160</v>
      </c>
      <c r="I17" s="10" t="s">
        <v>240</v>
      </c>
      <c r="J17" s="10" t="str">
        <f t="shared" si="0"/>
        <v>A</v>
      </c>
      <c r="K17" s="11">
        <f ca="1">VLOOKUP(F17,OFFSET(Hodnoc!$A$1:$C$23,0,IF(I17="Hory",0,IF(I17="Ledy",3,IF(I17="Písek",6,IF(I17="Skalky",9,IF(I17="Boulder",12,"chyba")))))),IF(J17="A",2,3),0)*VLOOKUP(G17,Hodnoc!$P$1:$Q$9,2,0)</f>
        <v>24</v>
      </c>
    </row>
    <row r="18" spans="1:11" ht="12.75">
      <c r="A18" s="7">
        <v>17</v>
      </c>
      <c r="B18" s="8">
        <v>39188</v>
      </c>
      <c r="C18" s="8" t="s">
        <v>135</v>
      </c>
      <c r="D18" s="8"/>
      <c r="E18" s="7" t="s">
        <v>226</v>
      </c>
      <c r="F18" s="9" t="s">
        <v>129</v>
      </c>
      <c r="G18" s="10" t="s">
        <v>132</v>
      </c>
      <c r="H18" s="26" t="s">
        <v>160</v>
      </c>
      <c r="I18" s="10" t="s">
        <v>240</v>
      </c>
      <c r="J18" s="10" t="str">
        <f t="shared" si="0"/>
        <v>A</v>
      </c>
      <c r="K18" s="11">
        <f ca="1">VLOOKUP(F18,OFFSET(Hodnoc!$A$1:$C$23,0,IF(I18="Hory",0,IF(I18="Ledy",3,IF(I18="Písek",6,IF(I18="Skalky",9,IF(I18="Boulder",12,"chyba")))))),IF(J18="A",2,3),0)*VLOOKUP(G18,Hodnoc!$P$1:$Q$9,2,0)</f>
        <v>30</v>
      </c>
    </row>
    <row r="19" spans="1:11" ht="12.75">
      <c r="A19" s="7">
        <v>18</v>
      </c>
      <c r="B19" s="8">
        <v>39188</v>
      </c>
      <c r="C19" s="8" t="s">
        <v>135</v>
      </c>
      <c r="D19" s="8"/>
      <c r="E19" s="7" t="s">
        <v>227</v>
      </c>
      <c r="F19" s="9" t="s">
        <v>126</v>
      </c>
      <c r="G19" s="10" t="s">
        <v>132</v>
      </c>
      <c r="H19" s="26" t="s">
        <v>160</v>
      </c>
      <c r="I19" s="10" t="s">
        <v>240</v>
      </c>
      <c r="J19" s="10" t="str">
        <f t="shared" si="0"/>
        <v>A</v>
      </c>
      <c r="K19" s="11">
        <f ca="1">VLOOKUP(F19,OFFSET(Hodnoc!$A$1:$C$23,0,IF(I19="Hory",0,IF(I19="Ledy",3,IF(I19="Písek",6,IF(I19="Skalky",9,IF(I19="Boulder",12,"chyba")))))),IF(J19="A",2,3),0)*VLOOKUP(G19,Hodnoc!$P$1:$Q$9,2,0)</f>
        <v>16</v>
      </c>
    </row>
    <row r="20" spans="1:11" ht="12.75">
      <c r="A20" s="7">
        <v>19</v>
      </c>
      <c r="B20" s="8">
        <v>39203</v>
      </c>
      <c r="C20" s="8" t="s">
        <v>135</v>
      </c>
      <c r="D20" s="8"/>
      <c r="E20" s="7" t="s">
        <v>220</v>
      </c>
      <c r="F20" s="9" t="s">
        <v>158</v>
      </c>
      <c r="G20" s="10" t="s">
        <v>38</v>
      </c>
      <c r="H20" s="26" t="s">
        <v>160</v>
      </c>
      <c r="I20" s="10" t="s">
        <v>152</v>
      </c>
      <c r="J20" s="10" t="str">
        <f t="shared" si="0"/>
        <v>A</v>
      </c>
      <c r="K20" s="11">
        <f ca="1">VLOOKUP(F20,OFFSET(Hodnoc!$A$1:$C$23,0,IF(I20="Hory",0,IF(I20="Ledy",3,IF(I20="Písek",6,IF(I20="Skalky",9,IF(I20="Boulder",12,"chyba")))))),IF(J20="A",2,3),0)*VLOOKUP(G20,Hodnoc!$P$1:$Q$9,2,0)</f>
        <v>31.5</v>
      </c>
    </row>
    <row r="21" spans="1:11" ht="12.75">
      <c r="A21" s="7">
        <v>20</v>
      </c>
      <c r="B21" s="8">
        <v>39203</v>
      </c>
      <c r="C21" s="8" t="s">
        <v>135</v>
      </c>
      <c r="D21" s="8"/>
      <c r="E21" s="7" t="s">
        <v>221</v>
      </c>
      <c r="F21" s="9" t="s">
        <v>158</v>
      </c>
      <c r="G21" s="10" t="s">
        <v>38</v>
      </c>
      <c r="H21" s="26" t="s">
        <v>160</v>
      </c>
      <c r="I21" s="10" t="s">
        <v>152</v>
      </c>
      <c r="J21" s="10" t="str">
        <f t="shared" si="0"/>
        <v>A</v>
      </c>
      <c r="K21" s="11">
        <f ca="1">VLOOKUP(F21,OFFSET(Hodnoc!$A$1:$C$23,0,IF(I21="Hory",0,IF(I21="Ledy",3,IF(I21="Písek",6,IF(I21="Skalky",9,IF(I21="Boulder",12,"chyba")))))),IF(J21="A",2,3),0)*VLOOKUP(G21,Hodnoc!$P$1:$Q$9,2,0)</f>
        <v>31.5</v>
      </c>
    </row>
    <row r="22" spans="1:11" ht="12.75">
      <c r="A22" s="7">
        <v>21</v>
      </c>
      <c r="B22" s="8">
        <v>39203</v>
      </c>
      <c r="C22" s="8" t="s">
        <v>135</v>
      </c>
      <c r="D22" s="8"/>
      <c r="E22" s="7" t="s">
        <v>222</v>
      </c>
      <c r="F22" s="9" t="s">
        <v>159</v>
      </c>
      <c r="G22" s="10" t="s">
        <v>38</v>
      </c>
      <c r="H22" s="26" t="s">
        <v>160</v>
      </c>
      <c r="I22" s="10" t="s">
        <v>152</v>
      </c>
      <c r="J22" s="10" t="str">
        <f t="shared" si="0"/>
        <v>A</v>
      </c>
      <c r="K22" s="11">
        <f ca="1">VLOOKUP(F22,OFFSET(Hodnoc!$A$1:$C$23,0,IF(I22="Hory",0,IF(I22="Ledy",3,IF(I22="Písek",6,IF(I22="Skalky",9,IF(I22="Boulder",12,"chyba")))))),IF(J22="A",2,3),0)*VLOOKUP(G22,Hodnoc!$P$1:$Q$9,2,0)</f>
        <v>37.5</v>
      </c>
    </row>
    <row r="23" spans="1:11" ht="12.75">
      <c r="A23" s="7">
        <v>22</v>
      </c>
      <c r="B23" s="8">
        <v>39203</v>
      </c>
      <c r="C23" s="8" t="s">
        <v>135</v>
      </c>
      <c r="D23" s="8"/>
      <c r="E23" s="7" t="s">
        <v>223</v>
      </c>
      <c r="F23" s="9" t="s">
        <v>150</v>
      </c>
      <c r="G23" s="10" t="s">
        <v>85</v>
      </c>
      <c r="H23" s="26" t="s">
        <v>160</v>
      </c>
      <c r="I23" s="10" t="s">
        <v>152</v>
      </c>
      <c r="J23" s="10" t="str">
        <f t="shared" si="0"/>
        <v>A</v>
      </c>
      <c r="K23" s="11">
        <f ca="1">VLOOKUP(F23,OFFSET(Hodnoc!$A$1:$C$23,0,IF(I23="Hory",0,IF(I23="Ledy",3,IF(I23="Písek",6,IF(I23="Skalky",9,IF(I23="Boulder",12,"chyba")))))),IF(J23="A",2,3),0)*VLOOKUP(G23,Hodnoc!$P$1:$Q$9,2,0)</f>
        <v>56</v>
      </c>
    </row>
    <row r="24" spans="1:11" ht="12.75">
      <c r="A24" s="7">
        <v>23</v>
      </c>
      <c r="B24" s="8">
        <v>39203</v>
      </c>
      <c r="C24" s="8" t="s">
        <v>135</v>
      </c>
      <c r="D24" s="8"/>
      <c r="E24" s="7" t="s">
        <v>224</v>
      </c>
      <c r="F24" s="9" t="s">
        <v>158</v>
      </c>
      <c r="G24" s="10" t="s">
        <v>39</v>
      </c>
      <c r="H24" s="26" t="s">
        <v>160</v>
      </c>
      <c r="I24" s="10" t="s">
        <v>152</v>
      </c>
      <c r="J24" s="10" t="str">
        <f t="shared" si="0"/>
        <v>A</v>
      </c>
      <c r="K24" s="11">
        <f ca="1">VLOOKUP(F24,OFFSET(Hodnoc!$A$1:$C$23,0,IF(I24="Hory",0,IF(I24="Ledy",3,IF(I24="Písek",6,IF(I24="Skalky",9,IF(I24="Boulder",12,"chyba")))))),IF(J24="A",2,3),0)*VLOOKUP(G24,Hodnoc!$P$1:$Q$9,2,0)</f>
        <v>31.5</v>
      </c>
    </row>
    <row r="25" spans="1:11" ht="12.75">
      <c r="A25" s="7">
        <v>24</v>
      </c>
      <c r="B25" s="8">
        <v>39235</v>
      </c>
      <c r="C25" s="8" t="s">
        <v>68</v>
      </c>
      <c r="D25" s="8"/>
      <c r="E25" s="7" t="s">
        <v>448</v>
      </c>
      <c r="F25" s="9" t="s">
        <v>163</v>
      </c>
      <c r="G25" s="10" t="s">
        <v>75</v>
      </c>
      <c r="H25" s="26" t="s">
        <v>160</v>
      </c>
      <c r="I25" s="10" t="s">
        <v>240</v>
      </c>
      <c r="J25" s="10" t="str">
        <f t="shared" si="0"/>
        <v>A</v>
      </c>
      <c r="K25" s="11">
        <v>0</v>
      </c>
    </row>
    <row r="26" spans="1:11" ht="12.75">
      <c r="A26" s="7">
        <v>25</v>
      </c>
      <c r="B26" s="8">
        <v>39235</v>
      </c>
      <c r="C26" s="8" t="s">
        <v>68</v>
      </c>
      <c r="D26" s="8"/>
      <c r="E26" s="7" t="s">
        <v>405</v>
      </c>
      <c r="F26" s="9" t="s">
        <v>126</v>
      </c>
      <c r="G26" s="10" t="s">
        <v>132</v>
      </c>
      <c r="H26" s="26" t="s">
        <v>160</v>
      </c>
      <c r="I26" s="10" t="s">
        <v>240</v>
      </c>
      <c r="J26" s="10" t="str">
        <f t="shared" si="0"/>
        <v>A</v>
      </c>
      <c r="K26" s="11">
        <f ca="1">VLOOKUP(F26,OFFSET(Hodnoc!$A$1:$C$23,0,IF(I26="Hory",0,IF(I26="Ledy",3,IF(I26="Písek",6,IF(I26="Skalky",9,IF(I26="Boulder",12,"chyba")))))),IF(J26="A",2,3),0)*VLOOKUP(G26,Hodnoc!$P$1:$Q$9,2,0)</f>
        <v>16</v>
      </c>
    </row>
    <row r="27" spans="1:11" ht="12.75">
      <c r="A27" s="7">
        <v>26</v>
      </c>
      <c r="B27" s="8">
        <v>39235</v>
      </c>
      <c r="C27" s="8" t="s">
        <v>68</v>
      </c>
      <c r="D27" s="8"/>
      <c r="E27" s="7" t="s">
        <v>406</v>
      </c>
      <c r="F27" s="9" t="s">
        <v>122</v>
      </c>
      <c r="G27" s="10" t="s">
        <v>132</v>
      </c>
      <c r="H27" s="26" t="s">
        <v>160</v>
      </c>
      <c r="I27" s="10" t="s">
        <v>240</v>
      </c>
      <c r="J27" s="10" t="str">
        <f t="shared" si="0"/>
        <v>A</v>
      </c>
      <c r="K27" s="11">
        <f ca="1">VLOOKUP(F27,OFFSET(Hodnoc!$A$1:$C$23,0,IF(I27="Hory",0,IF(I27="Ledy",3,IF(I27="Písek",6,IF(I27="Skalky",9,IF(I27="Boulder",12,"chyba")))))),IF(J27="A",2,3),0)*VLOOKUP(G27,Hodnoc!$P$1:$Q$9,2,0)</f>
        <v>24</v>
      </c>
    </row>
    <row r="28" spans="1:11" ht="12.75">
      <c r="A28" s="7">
        <v>27</v>
      </c>
      <c r="B28" s="8">
        <v>39235</v>
      </c>
      <c r="C28" s="8" t="s">
        <v>68</v>
      </c>
      <c r="D28" s="8"/>
      <c r="E28" s="7" t="s">
        <v>407</v>
      </c>
      <c r="F28" s="9" t="s">
        <v>124</v>
      </c>
      <c r="G28" s="10" t="s">
        <v>132</v>
      </c>
      <c r="H28" s="26" t="s">
        <v>160</v>
      </c>
      <c r="I28" s="10" t="s">
        <v>240</v>
      </c>
      <c r="J28" s="10" t="str">
        <f t="shared" si="0"/>
        <v>A</v>
      </c>
      <c r="K28" s="11">
        <f ca="1">VLOOKUP(F28,OFFSET(Hodnoc!$A$1:$C$23,0,IF(I28="Hory",0,IF(I28="Ledy",3,IF(I28="Písek",6,IF(I28="Skalky",9,IF(I28="Boulder",12,"chyba")))))),IF(J28="A",2,3),0)*VLOOKUP(G28,Hodnoc!$P$1:$Q$9,2,0)</f>
        <v>8</v>
      </c>
    </row>
    <row r="29" spans="1:11" ht="12.75">
      <c r="A29" s="7">
        <v>28</v>
      </c>
      <c r="B29" s="8">
        <v>39235</v>
      </c>
      <c r="C29" s="8" t="s">
        <v>68</v>
      </c>
      <c r="D29" s="8"/>
      <c r="E29" s="7" t="s">
        <v>408</v>
      </c>
      <c r="F29" s="9" t="s">
        <v>162</v>
      </c>
      <c r="G29" s="10" t="s">
        <v>132</v>
      </c>
      <c r="H29" s="26" t="s">
        <v>160</v>
      </c>
      <c r="I29" s="10" t="s">
        <v>240</v>
      </c>
      <c r="J29" s="10" t="str">
        <f t="shared" si="0"/>
        <v>A</v>
      </c>
      <c r="K29" s="11">
        <f ca="1">VLOOKUP(F29,OFFSET(Hodnoc!$A$1:$C$23,0,IF(I29="Hory",0,IF(I29="Ledy",3,IF(I29="Písek",6,IF(I29="Skalky",9,IF(I29="Boulder",12,"chyba")))))),IF(J29="A",2,3),0)*VLOOKUP(G29,Hodnoc!$P$1:$Q$9,2,0)</f>
        <v>38</v>
      </c>
    </row>
    <row r="30" spans="1:11" ht="12.75">
      <c r="A30" s="7">
        <v>29</v>
      </c>
      <c r="B30" s="8">
        <v>39235</v>
      </c>
      <c r="C30" s="8" t="s">
        <v>68</v>
      </c>
      <c r="D30" s="8"/>
      <c r="E30" s="7" t="s">
        <v>409</v>
      </c>
      <c r="F30" s="9" t="s">
        <v>123</v>
      </c>
      <c r="G30" s="10" t="s">
        <v>132</v>
      </c>
      <c r="H30" s="26" t="s">
        <v>160</v>
      </c>
      <c r="I30" s="10" t="s">
        <v>240</v>
      </c>
      <c r="J30" s="10" t="str">
        <f t="shared" si="0"/>
        <v>A</v>
      </c>
      <c r="K30" s="11">
        <f ca="1">VLOOKUP(F30,OFFSET(Hodnoc!$A$1:$C$23,0,IF(I30="Hory",0,IF(I30="Ledy",3,IF(I30="Písek",6,IF(I30="Skalky",9,IF(I30="Boulder",12,"chyba")))))),IF(J30="A",2,3),0)*VLOOKUP(G30,Hodnoc!$P$1:$Q$9,2,0)</f>
        <v>12</v>
      </c>
    </row>
    <row r="31" spans="1:11" ht="12.75">
      <c r="A31" s="7">
        <v>30</v>
      </c>
      <c r="B31" s="8">
        <v>39235</v>
      </c>
      <c r="C31" s="8" t="s">
        <v>68</v>
      </c>
      <c r="D31" s="8"/>
      <c r="E31" s="7" t="s">
        <v>410</v>
      </c>
      <c r="F31" s="9" t="s">
        <v>130</v>
      </c>
      <c r="G31" s="10" t="s">
        <v>132</v>
      </c>
      <c r="H31" s="26" t="s">
        <v>160</v>
      </c>
      <c r="I31" s="10" t="s">
        <v>240</v>
      </c>
      <c r="J31" s="10" t="str">
        <f t="shared" si="0"/>
        <v>A</v>
      </c>
      <c r="K31" s="11">
        <f ca="1">VLOOKUP(F31,OFFSET(Hodnoc!$A$1:$C$23,0,IF(I31="Hory",0,IF(I31="Ledy",3,IF(I31="Písek",6,IF(I31="Skalky",9,IF(I31="Boulder",12,"chyba")))))),IF(J31="A",2,3),0)*VLOOKUP(G31,Hodnoc!$P$1:$Q$9,2,0)</f>
        <v>20</v>
      </c>
    </row>
    <row r="32" spans="1:11" ht="12.75">
      <c r="A32" s="7">
        <v>31</v>
      </c>
      <c r="B32" s="8">
        <v>39235</v>
      </c>
      <c r="C32" s="8" t="s">
        <v>68</v>
      </c>
      <c r="D32" s="8"/>
      <c r="E32" s="7" t="s">
        <v>411</v>
      </c>
      <c r="F32" s="9">
        <v>4</v>
      </c>
      <c r="G32" s="10" t="s">
        <v>132</v>
      </c>
      <c r="H32" s="26" t="s">
        <v>160</v>
      </c>
      <c r="I32" s="10" t="s">
        <v>240</v>
      </c>
      <c r="J32" s="10" t="str">
        <f t="shared" si="0"/>
        <v>A</v>
      </c>
      <c r="K32" s="11">
        <f ca="1">VLOOKUP(F32,OFFSET(Hodnoc!$A$1:$C$23,0,IF(I32="Hory",0,IF(I32="Ledy",3,IF(I32="Písek",6,IF(I32="Skalky",9,IF(I32="Boulder",12,"chyba")))))),IF(J32="A",2,3),0)*VLOOKUP(G32,Hodnoc!$P$1:$Q$9,2,0)</f>
        <v>6</v>
      </c>
    </row>
    <row r="33" spans="1:11" ht="12.75">
      <c r="A33" s="7">
        <v>32</v>
      </c>
      <c r="B33" s="8">
        <v>39235</v>
      </c>
      <c r="C33" s="8" t="s">
        <v>68</v>
      </c>
      <c r="D33" s="8"/>
      <c r="E33" s="7" t="s">
        <v>412</v>
      </c>
      <c r="F33" s="9">
        <v>4</v>
      </c>
      <c r="G33" s="10" t="s">
        <v>132</v>
      </c>
      <c r="H33" s="26" t="s">
        <v>160</v>
      </c>
      <c r="I33" s="10" t="s">
        <v>240</v>
      </c>
      <c r="J33" s="10" t="str">
        <f t="shared" si="0"/>
        <v>A</v>
      </c>
      <c r="K33" s="11">
        <f ca="1">VLOOKUP(F33,OFFSET(Hodnoc!$A$1:$C$23,0,IF(I33="Hory",0,IF(I33="Ledy",3,IF(I33="Písek",6,IF(I33="Skalky",9,IF(I33="Boulder",12,"chyba")))))),IF(J33="A",2,3),0)*VLOOKUP(G33,Hodnoc!$P$1:$Q$9,2,0)</f>
        <v>6</v>
      </c>
    </row>
    <row r="34" spans="1:11" ht="12.75">
      <c r="A34" s="7">
        <v>33</v>
      </c>
      <c r="B34" s="8">
        <v>39235</v>
      </c>
      <c r="C34" s="8" t="s">
        <v>68</v>
      </c>
      <c r="D34" s="8"/>
      <c r="E34" s="7" t="s">
        <v>449</v>
      </c>
      <c r="F34" s="9" t="s">
        <v>130</v>
      </c>
      <c r="G34" s="10" t="s">
        <v>132</v>
      </c>
      <c r="H34" s="26" t="s">
        <v>160</v>
      </c>
      <c r="I34" s="10" t="s">
        <v>240</v>
      </c>
      <c r="J34" s="10" t="str">
        <f aca="true" t="shared" si="1" ref="J34:J65">IF(OR(G34="TR",G34="TRO"),"B","A")</f>
        <v>A</v>
      </c>
      <c r="K34" s="11">
        <f ca="1">VLOOKUP(F34,OFFSET(Hodnoc!$A$1:$C$23,0,IF(I34="Hory",0,IF(I34="Ledy",3,IF(I34="Písek",6,IF(I34="Skalky",9,IF(I34="Boulder",12,"chyba")))))),IF(J34="A",2,3),0)*VLOOKUP(G34,Hodnoc!$P$1:$Q$9,2,0)</f>
        <v>20</v>
      </c>
    </row>
    <row r="35" spans="1:11" ht="12.75">
      <c r="A35" s="7">
        <v>34</v>
      </c>
      <c r="B35" s="8">
        <v>39235</v>
      </c>
      <c r="C35" s="8" t="s">
        <v>68</v>
      </c>
      <c r="D35" s="8"/>
      <c r="E35" s="7" t="s">
        <v>413</v>
      </c>
      <c r="F35" s="9" t="s">
        <v>123</v>
      </c>
      <c r="G35" s="10" t="s">
        <v>132</v>
      </c>
      <c r="H35" s="26" t="s">
        <v>160</v>
      </c>
      <c r="I35" s="10" t="s">
        <v>240</v>
      </c>
      <c r="J35" s="10" t="str">
        <f t="shared" si="1"/>
        <v>A</v>
      </c>
      <c r="K35" s="11">
        <f ca="1">VLOOKUP(F35,OFFSET(Hodnoc!$A$1:$C$23,0,IF(I35="Hory",0,IF(I35="Ledy",3,IF(I35="Písek",6,IF(I35="Skalky",9,IF(I35="Boulder",12,"chyba")))))),IF(J35="A",2,3),0)*VLOOKUP(G35,Hodnoc!$P$1:$Q$9,2,0)</f>
        <v>12</v>
      </c>
    </row>
    <row r="36" spans="1:11" ht="12.75">
      <c r="A36" s="7">
        <v>35</v>
      </c>
      <c r="B36" s="8">
        <v>39235</v>
      </c>
      <c r="C36" s="8" t="s">
        <v>68</v>
      </c>
      <c r="D36" s="8"/>
      <c r="E36" s="7" t="s">
        <v>414</v>
      </c>
      <c r="F36" s="9">
        <v>4</v>
      </c>
      <c r="G36" s="10" t="s">
        <v>132</v>
      </c>
      <c r="H36" s="26" t="s">
        <v>160</v>
      </c>
      <c r="I36" s="10" t="s">
        <v>240</v>
      </c>
      <c r="J36" s="10" t="str">
        <f t="shared" si="1"/>
        <v>A</v>
      </c>
      <c r="K36" s="11">
        <f ca="1">VLOOKUP(F36,OFFSET(Hodnoc!$A$1:$C$23,0,IF(I36="Hory",0,IF(I36="Ledy",3,IF(I36="Písek",6,IF(I36="Skalky",9,IF(I36="Boulder",12,"chyba")))))),IF(J36="A",2,3),0)*VLOOKUP(G36,Hodnoc!$P$1:$Q$9,2,0)</f>
        <v>6</v>
      </c>
    </row>
    <row r="37" spans="1:11" ht="12.75">
      <c r="A37" s="7">
        <v>36</v>
      </c>
      <c r="B37" s="8">
        <v>39235</v>
      </c>
      <c r="C37" s="8" t="s">
        <v>68</v>
      </c>
      <c r="D37" s="8"/>
      <c r="E37" s="7" t="s">
        <v>415</v>
      </c>
      <c r="F37" s="9" t="s">
        <v>124</v>
      </c>
      <c r="G37" s="10" t="s">
        <v>132</v>
      </c>
      <c r="H37" s="26" t="s">
        <v>160</v>
      </c>
      <c r="I37" s="10" t="s">
        <v>240</v>
      </c>
      <c r="J37" s="10" t="str">
        <f t="shared" si="1"/>
        <v>A</v>
      </c>
      <c r="K37" s="11">
        <f ca="1">VLOOKUP(F37,OFFSET(Hodnoc!$A$1:$C$23,0,IF(I37="Hory",0,IF(I37="Ledy",3,IF(I37="Písek",6,IF(I37="Skalky",9,IF(I37="Boulder",12,"chyba")))))),IF(J37="A",2,3),0)*VLOOKUP(G37,Hodnoc!$P$1:$Q$9,2,0)</f>
        <v>8</v>
      </c>
    </row>
    <row r="38" spans="1:11" ht="12.75">
      <c r="A38" s="7">
        <v>37</v>
      </c>
      <c r="B38" s="8">
        <v>39235</v>
      </c>
      <c r="C38" s="8" t="s">
        <v>68</v>
      </c>
      <c r="D38" s="8"/>
      <c r="E38" s="7" t="s">
        <v>416</v>
      </c>
      <c r="F38" s="9" t="s">
        <v>122</v>
      </c>
      <c r="G38" s="10" t="s">
        <v>132</v>
      </c>
      <c r="H38" s="26" t="s">
        <v>160</v>
      </c>
      <c r="I38" s="10" t="s">
        <v>240</v>
      </c>
      <c r="J38" s="10" t="str">
        <f t="shared" si="1"/>
        <v>A</v>
      </c>
      <c r="K38" s="11">
        <f ca="1">VLOOKUP(F38,OFFSET(Hodnoc!$A$1:$C$23,0,IF(I38="Hory",0,IF(I38="Ledy",3,IF(I38="Písek",6,IF(I38="Skalky",9,IF(I38="Boulder",12,"chyba")))))),IF(J38="A",2,3),0)*VLOOKUP(G38,Hodnoc!$P$1:$Q$9,2,0)</f>
        <v>24</v>
      </c>
    </row>
    <row r="39" spans="1:11" ht="12.75">
      <c r="A39" s="7">
        <v>38</v>
      </c>
      <c r="B39" s="8">
        <v>39235</v>
      </c>
      <c r="C39" s="8" t="s">
        <v>68</v>
      </c>
      <c r="D39" s="8"/>
      <c r="E39" s="7" t="s">
        <v>417</v>
      </c>
      <c r="F39" s="9" t="s">
        <v>162</v>
      </c>
      <c r="G39" s="10" t="s">
        <v>132</v>
      </c>
      <c r="H39" s="26" t="s">
        <v>160</v>
      </c>
      <c r="I39" s="10" t="s">
        <v>240</v>
      </c>
      <c r="J39" s="10" t="str">
        <f t="shared" si="1"/>
        <v>A</v>
      </c>
      <c r="K39" s="11">
        <f ca="1">VLOOKUP(F39,OFFSET(Hodnoc!$A$1:$C$23,0,IF(I39="Hory",0,IF(I39="Ledy",3,IF(I39="Písek",6,IF(I39="Skalky",9,IF(I39="Boulder",12,"chyba")))))),IF(J39="A",2,3),0)*VLOOKUP(G39,Hodnoc!$P$1:$Q$9,2,0)</f>
        <v>38</v>
      </c>
    </row>
    <row r="40" spans="1:11" ht="12.75">
      <c r="A40" s="7">
        <v>39</v>
      </c>
      <c r="B40" s="8">
        <v>39235</v>
      </c>
      <c r="C40" s="8" t="s">
        <v>68</v>
      </c>
      <c r="D40" s="8"/>
      <c r="E40" s="7" t="s">
        <v>418</v>
      </c>
      <c r="F40" s="9">
        <v>4</v>
      </c>
      <c r="G40" s="10" t="s">
        <v>132</v>
      </c>
      <c r="H40" s="26" t="s">
        <v>160</v>
      </c>
      <c r="I40" s="10" t="s">
        <v>240</v>
      </c>
      <c r="J40" s="10" t="str">
        <f t="shared" si="1"/>
        <v>A</v>
      </c>
      <c r="K40" s="11">
        <f ca="1">VLOOKUP(F40,OFFSET(Hodnoc!$A$1:$C$23,0,IF(I40="Hory",0,IF(I40="Ledy",3,IF(I40="Písek",6,IF(I40="Skalky",9,IF(I40="Boulder",12,"chyba")))))),IF(J40="A",2,3),0)*VLOOKUP(G40,Hodnoc!$P$1:$Q$9,2,0)</f>
        <v>6</v>
      </c>
    </row>
    <row r="41" spans="1:11" ht="12.75">
      <c r="A41" s="7">
        <v>40</v>
      </c>
      <c r="B41" s="8">
        <v>39235</v>
      </c>
      <c r="C41" s="8" t="s">
        <v>68</v>
      </c>
      <c r="D41" s="8"/>
      <c r="E41" s="7" t="s">
        <v>419</v>
      </c>
      <c r="F41" s="9" t="s">
        <v>128</v>
      </c>
      <c r="G41" s="10" t="s">
        <v>132</v>
      </c>
      <c r="H41" s="26" t="s">
        <v>160</v>
      </c>
      <c r="I41" s="10" t="s">
        <v>240</v>
      </c>
      <c r="J41" s="10" t="str">
        <f t="shared" si="1"/>
        <v>A</v>
      </c>
      <c r="K41" s="11">
        <f ca="1">VLOOKUP(F41,OFFSET(Hodnoc!$A$1:$C$23,0,IF(I41="Hory",0,IF(I41="Ledy",3,IF(I41="Písek",6,IF(I41="Skalky",9,IF(I41="Boulder",12,"chyba")))))),IF(J41="A",2,3),0)*VLOOKUP(G41,Hodnoc!$P$1:$Q$9,2,0)</f>
        <v>33</v>
      </c>
    </row>
    <row r="42" spans="1:11" ht="12.75">
      <c r="A42" s="7">
        <v>41</v>
      </c>
      <c r="B42" s="8">
        <v>39235</v>
      </c>
      <c r="C42" s="8" t="s">
        <v>68</v>
      </c>
      <c r="D42" s="8"/>
      <c r="E42" s="7" t="s">
        <v>420</v>
      </c>
      <c r="F42" s="9" t="s">
        <v>122</v>
      </c>
      <c r="G42" s="10" t="s">
        <v>132</v>
      </c>
      <c r="H42" s="26" t="s">
        <v>160</v>
      </c>
      <c r="I42" s="10" t="s">
        <v>240</v>
      </c>
      <c r="J42" s="10" t="str">
        <f t="shared" si="1"/>
        <v>A</v>
      </c>
      <c r="K42" s="11">
        <f ca="1">VLOOKUP(F42,OFFSET(Hodnoc!$A$1:$C$23,0,IF(I42="Hory",0,IF(I42="Ledy",3,IF(I42="Písek",6,IF(I42="Skalky",9,IF(I42="Boulder",12,"chyba")))))),IF(J42="A",2,3),0)*VLOOKUP(G42,Hodnoc!$P$1:$Q$9,2,0)</f>
        <v>24</v>
      </c>
    </row>
    <row r="43" spans="1:11" ht="12.75">
      <c r="A43" s="7">
        <v>42</v>
      </c>
      <c r="B43" s="8">
        <v>39235</v>
      </c>
      <c r="C43" s="8" t="s">
        <v>68</v>
      </c>
      <c r="D43" s="8"/>
      <c r="E43" s="7" t="s">
        <v>421</v>
      </c>
      <c r="F43" s="9" t="s">
        <v>129</v>
      </c>
      <c r="G43" s="10" t="s">
        <v>132</v>
      </c>
      <c r="H43" s="26" t="s">
        <v>160</v>
      </c>
      <c r="I43" s="10" t="s">
        <v>240</v>
      </c>
      <c r="J43" s="10" t="str">
        <f t="shared" si="1"/>
        <v>A</v>
      </c>
      <c r="K43" s="11">
        <f ca="1">VLOOKUP(F43,OFFSET(Hodnoc!$A$1:$C$23,0,IF(I43="Hory",0,IF(I43="Ledy",3,IF(I43="Písek",6,IF(I43="Skalky",9,IF(I43="Boulder",12,"chyba")))))),IF(J43="A",2,3),0)*VLOOKUP(G43,Hodnoc!$P$1:$Q$9,2,0)</f>
        <v>30</v>
      </c>
    </row>
    <row r="44" spans="1:11" ht="12.75">
      <c r="A44" s="7">
        <v>43</v>
      </c>
      <c r="B44" s="8">
        <v>39235</v>
      </c>
      <c r="C44" s="8" t="s">
        <v>68</v>
      </c>
      <c r="D44" s="8"/>
      <c r="E44" s="7" t="s">
        <v>422</v>
      </c>
      <c r="F44" s="9" t="s">
        <v>130</v>
      </c>
      <c r="G44" s="10" t="s">
        <v>132</v>
      </c>
      <c r="H44" s="26" t="s">
        <v>160</v>
      </c>
      <c r="I44" s="10" t="s">
        <v>240</v>
      </c>
      <c r="J44" s="10" t="str">
        <f t="shared" si="1"/>
        <v>A</v>
      </c>
      <c r="K44" s="11">
        <f ca="1">VLOOKUP(F44,OFFSET(Hodnoc!$A$1:$C$23,0,IF(I44="Hory",0,IF(I44="Ledy",3,IF(I44="Písek",6,IF(I44="Skalky",9,IF(I44="Boulder",12,"chyba")))))),IF(J44="A",2,3),0)*VLOOKUP(G44,Hodnoc!$P$1:$Q$9,2,0)</f>
        <v>20</v>
      </c>
    </row>
    <row r="45" spans="1:11" ht="12.75">
      <c r="A45" s="7">
        <v>44</v>
      </c>
      <c r="B45" s="8">
        <v>39235</v>
      </c>
      <c r="C45" s="8" t="s">
        <v>68</v>
      </c>
      <c r="D45" s="8"/>
      <c r="E45" s="7" t="s">
        <v>423</v>
      </c>
      <c r="F45" s="9" t="s">
        <v>126</v>
      </c>
      <c r="G45" s="10" t="s">
        <v>132</v>
      </c>
      <c r="H45" s="26" t="s">
        <v>160</v>
      </c>
      <c r="I45" s="10" t="s">
        <v>240</v>
      </c>
      <c r="J45" s="10" t="str">
        <f t="shared" si="1"/>
        <v>A</v>
      </c>
      <c r="K45" s="11">
        <f ca="1">VLOOKUP(F45,OFFSET(Hodnoc!$A$1:$C$23,0,IF(I45="Hory",0,IF(I45="Ledy",3,IF(I45="Písek",6,IF(I45="Skalky",9,IF(I45="Boulder",12,"chyba")))))),IF(J45="A",2,3),0)*VLOOKUP(G45,Hodnoc!$P$1:$Q$9,2,0)</f>
        <v>16</v>
      </c>
    </row>
    <row r="46" spans="1:11" ht="12.75">
      <c r="A46" s="7">
        <v>45</v>
      </c>
      <c r="B46" s="8">
        <v>39235</v>
      </c>
      <c r="C46" s="8" t="s">
        <v>68</v>
      </c>
      <c r="D46" s="8"/>
      <c r="E46" s="7" t="s">
        <v>424</v>
      </c>
      <c r="F46" s="12">
        <v>3</v>
      </c>
      <c r="G46" s="10" t="s">
        <v>132</v>
      </c>
      <c r="H46" s="26" t="s">
        <v>160</v>
      </c>
      <c r="I46" s="10" t="s">
        <v>240</v>
      </c>
      <c r="J46" s="10" t="str">
        <f t="shared" si="1"/>
        <v>A</v>
      </c>
      <c r="K46" s="11">
        <f ca="1">VLOOKUP(F46,OFFSET(Hodnoc!$A$1:$C$23,0,IF(I46="Hory",0,IF(I46="Ledy",3,IF(I46="Písek",6,IF(I46="Skalky",9,IF(I46="Boulder",12,"chyba")))))),IF(J46="A",2,3),0)*VLOOKUP(G46,Hodnoc!$P$1:$Q$9,2,0)</f>
        <v>3</v>
      </c>
    </row>
    <row r="47" spans="1:11" ht="12.75">
      <c r="A47" s="7">
        <v>46</v>
      </c>
      <c r="B47" s="8">
        <v>39235</v>
      </c>
      <c r="C47" s="8" t="s">
        <v>68</v>
      </c>
      <c r="D47" s="8"/>
      <c r="E47" s="7" t="s">
        <v>425</v>
      </c>
      <c r="F47" s="9" t="s">
        <v>126</v>
      </c>
      <c r="G47" s="10" t="s">
        <v>132</v>
      </c>
      <c r="H47" s="26" t="s">
        <v>160</v>
      </c>
      <c r="I47" s="10" t="s">
        <v>240</v>
      </c>
      <c r="J47" s="10" t="str">
        <f t="shared" si="1"/>
        <v>A</v>
      </c>
      <c r="K47" s="11">
        <f ca="1">VLOOKUP(F47,OFFSET(Hodnoc!$A$1:$C$23,0,IF(I47="Hory",0,IF(I47="Ledy",3,IF(I47="Písek",6,IF(I47="Skalky",9,IF(I47="Boulder",12,"chyba")))))),IF(J47="A",2,3),0)*VLOOKUP(G47,Hodnoc!$P$1:$Q$9,2,0)</f>
        <v>16</v>
      </c>
    </row>
    <row r="48" spans="1:11" ht="12.75">
      <c r="A48" s="7">
        <v>47</v>
      </c>
      <c r="B48" s="8">
        <v>39235</v>
      </c>
      <c r="C48" s="8" t="s">
        <v>68</v>
      </c>
      <c r="D48" s="8"/>
      <c r="E48" s="7" t="s">
        <v>428</v>
      </c>
      <c r="F48" s="12">
        <v>2</v>
      </c>
      <c r="G48" s="10" t="s">
        <v>132</v>
      </c>
      <c r="H48" s="26" t="s">
        <v>160</v>
      </c>
      <c r="I48" s="10" t="s">
        <v>240</v>
      </c>
      <c r="J48" s="10" t="str">
        <f t="shared" si="1"/>
        <v>A</v>
      </c>
      <c r="K48" s="11">
        <v>0</v>
      </c>
    </row>
    <row r="49" spans="1:11" ht="12.75">
      <c r="A49" s="7">
        <v>48</v>
      </c>
      <c r="B49" s="8">
        <v>39235</v>
      </c>
      <c r="C49" s="8" t="s">
        <v>68</v>
      </c>
      <c r="D49" s="8"/>
      <c r="E49" s="7" t="s">
        <v>430</v>
      </c>
      <c r="F49" s="9" t="s">
        <v>123</v>
      </c>
      <c r="G49" s="10" t="s">
        <v>132</v>
      </c>
      <c r="H49" s="26" t="s">
        <v>160</v>
      </c>
      <c r="I49" s="10" t="s">
        <v>240</v>
      </c>
      <c r="J49" s="10" t="str">
        <f t="shared" si="1"/>
        <v>A</v>
      </c>
      <c r="K49" s="11">
        <f ca="1">VLOOKUP(F49,OFFSET(Hodnoc!$A$1:$C$23,0,IF(I49="Hory",0,IF(I49="Ledy",3,IF(I49="Písek",6,IF(I49="Skalky",9,IF(I49="Boulder",12,"chyba")))))),IF(J49="A",2,3),0)*VLOOKUP(G49,Hodnoc!$P$1:$Q$9,2,0)</f>
        <v>12</v>
      </c>
    </row>
    <row r="50" spans="1:11" ht="12.75">
      <c r="A50" s="7">
        <v>49</v>
      </c>
      <c r="B50" s="8">
        <v>39235</v>
      </c>
      <c r="C50" s="8" t="s">
        <v>68</v>
      </c>
      <c r="D50" s="8"/>
      <c r="E50" s="7" t="s">
        <v>429</v>
      </c>
      <c r="F50" s="9" t="s">
        <v>123</v>
      </c>
      <c r="G50" s="10" t="s">
        <v>132</v>
      </c>
      <c r="H50" s="26" t="s">
        <v>160</v>
      </c>
      <c r="I50" s="10" t="s">
        <v>240</v>
      </c>
      <c r="J50" s="10" t="str">
        <f t="shared" si="1"/>
        <v>A</v>
      </c>
      <c r="K50" s="11">
        <f ca="1">VLOOKUP(F50,OFFSET(Hodnoc!$A$1:$C$23,0,IF(I50="Hory",0,IF(I50="Ledy",3,IF(I50="Písek",6,IF(I50="Skalky",9,IF(I50="Boulder",12,"chyba")))))),IF(J50="A",2,3),0)*VLOOKUP(G50,Hodnoc!$P$1:$Q$9,2,0)</f>
        <v>12</v>
      </c>
    </row>
    <row r="51" spans="1:11" ht="12.75">
      <c r="A51" s="7">
        <v>50</v>
      </c>
      <c r="B51" s="8">
        <v>39235</v>
      </c>
      <c r="C51" s="8" t="s">
        <v>68</v>
      </c>
      <c r="D51" s="8"/>
      <c r="E51" s="7" t="s">
        <v>431</v>
      </c>
      <c r="F51" s="9" t="s">
        <v>124</v>
      </c>
      <c r="G51" s="10" t="s">
        <v>132</v>
      </c>
      <c r="H51" s="26" t="s">
        <v>160</v>
      </c>
      <c r="I51" s="10" t="s">
        <v>240</v>
      </c>
      <c r="J51" s="10" t="str">
        <f t="shared" si="1"/>
        <v>A</v>
      </c>
      <c r="K51" s="11">
        <f ca="1">VLOOKUP(F51,OFFSET(Hodnoc!$A$1:$C$23,0,IF(I51="Hory",0,IF(I51="Ledy",3,IF(I51="Písek",6,IF(I51="Skalky",9,IF(I51="Boulder",12,"chyba")))))),IF(J51="A",2,3),0)*VLOOKUP(G51,Hodnoc!$P$1:$Q$9,2,0)</f>
        <v>8</v>
      </c>
    </row>
    <row r="52" spans="1:11" ht="12.75">
      <c r="A52" s="7">
        <v>51</v>
      </c>
      <c r="B52" s="8">
        <v>39235</v>
      </c>
      <c r="C52" s="8" t="s">
        <v>68</v>
      </c>
      <c r="D52" s="8"/>
      <c r="E52" s="7" t="s">
        <v>432</v>
      </c>
      <c r="F52" s="9" t="s">
        <v>126</v>
      </c>
      <c r="G52" s="10" t="s">
        <v>132</v>
      </c>
      <c r="H52" s="26" t="s">
        <v>160</v>
      </c>
      <c r="I52" s="10" t="s">
        <v>240</v>
      </c>
      <c r="J52" s="10" t="str">
        <f t="shared" si="1"/>
        <v>A</v>
      </c>
      <c r="K52" s="11">
        <f ca="1">VLOOKUP(F52,OFFSET(Hodnoc!$A$1:$C$23,0,IF(I52="Hory",0,IF(I52="Ledy",3,IF(I52="Písek",6,IF(I52="Skalky",9,IF(I52="Boulder",12,"chyba")))))),IF(J52="A",2,3),0)*VLOOKUP(G52,Hodnoc!$P$1:$Q$9,2,0)</f>
        <v>16</v>
      </c>
    </row>
    <row r="53" spans="1:11" ht="12.75">
      <c r="A53" s="7">
        <v>52</v>
      </c>
      <c r="B53" s="8">
        <v>39235</v>
      </c>
      <c r="C53" s="8" t="s">
        <v>68</v>
      </c>
      <c r="D53" s="8"/>
      <c r="E53" s="7" t="s">
        <v>433</v>
      </c>
      <c r="F53" s="9" t="s">
        <v>122</v>
      </c>
      <c r="G53" s="10" t="s">
        <v>132</v>
      </c>
      <c r="H53" s="26" t="s">
        <v>160</v>
      </c>
      <c r="I53" s="10" t="s">
        <v>240</v>
      </c>
      <c r="J53" s="10" t="str">
        <f t="shared" si="1"/>
        <v>A</v>
      </c>
      <c r="K53" s="11">
        <f ca="1">VLOOKUP(F53,OFFSET(Hodnoc!$A$1:$C$23,0,IF(I53="Hory",0,IF(I53="Ledy",3,IF(I53="Písek",6,IF(I53="Skalky",9,IF(I53="Boulder",12,"chyba")))))),IF(J53="A",2,3),0)*VLOOKUP(G53,Hodnoc!$P$1:$Q$9,2,0)</f>
        <v>24</v>
      </c>
    </row>
    <row r="54" spans="1:11" ht="12.75">
      <c r="A54" s="7">
        <v>53</v>
      </c>
      <c r="B54" s="8">
        <v>39228</v>
      </c>
      <c r="C54" s="8" t="s">
        <v>135</v>
      </c>
      <c r="D54" s="8"/>
      <c r="E54" s="7" t="s">
        <v>297</v>
      </c>
      <c r="F54" s="9" t="s">
        <v>150</v>
      </c>
      <c r="G54" s="10" t="s">
        <v>85</v>
      </c>
      <c r="H54" s="26" t="s">
        <v>160</v>
      </c>
      <c r="I54" s="10" t="s">
        <v>152</v>
      </c>
      <c r="J54" s="10" t="str">
        <f t="shared" si="1"/>
        <v>A</v>
      </c>
      <c r="K54" s="11">
        <f ca="1">VLOOKUP(F54,OFFSET(Hodnoc!$A$1:$C$23,0,IF(I54="Hory",0,IF(I54="Ledy",3,IF(I54="Písek",6,IF(I54="Skalky",9,IF(I54="Boulder",12,"chyba")))))),IF(J54="A",2,3),0)*VLOOKUP(G54,Hodnoc!$P$1:$Q$9,2,0)</f>
        <v>56</v>
      </c>
    </row>
    <row r="55" spans="1:11" ht="12.75">
      <c r="A55" s="7">
        <v>54</v>
      </c>
      <c r="B55" s="8">
        <v>39228</v>
      </c>
      <c r="C55" s="8" t="s">
        <v>135</v>
      </c>
      <c r="D55" s="8"/>
      <c r="E55" s="7" t="s">
        <v>223</v>
      </c>
      <c r="F55" s="9" t="s">
        <v>150</v>
      </c>
      <c r="G55" s="10" t="s">
        <v>85</v>
      </c>
      <c r="H55" s="26" t="s">
        <v>160</v>
      </c>
      <c r="I55" s="10" t="s">
        <v>152</v>
      </c>
      <c r="J55" s="10" t="str">
        <f t="shared" si="1"/>
        <v>A</v>
      </c>
      <c r="K55" s="11">
        <f ca="1">VLOOKUP(F55,OFFSET(Hodnoc!$A$1:$C$23,0,IF(I55="Hory",0,IF(I55="Ledy",3,IF(I55="Písek",6,IF(I55="Skalky",9,IF(I55="Boulder",12,"chyba")))))),IF(J55="A",2,3),0)*VLOOKUP(G55,Hodnoc!$P$1:$Q$9,2,0)</f>
        <v>56</v>
      </c>
    </row>
    <row r="56" spans="1:11" ht="12.75">
      <c r="A56" s="7">
        <v>55</v>
      </c>
      <c r="B56" s="8">
        <v>39228</v>
      </c>
      <c r="C56" s="8" t="s">
        <v>135</v>
      </c>
      <c r="D56" s="8"/>
      <c r="E56" s="7" t="s">
        <v>224</v>
      </c>
      <c r="F56" s="9" t="s">
        <v>158</v>
      </c>
      <c r="G56" s="10" t="s">
        <v>5</v>
      </c>
      <c r="H56" s="26" t="s">
        <v>160</v>
      </c>
      <c r="I56" s="10" t="s">
        <v>152</v>
      </c>
      <c r="J56" s="10" t="str">
        <f t="shared" si="1"/>
        <v>B</v>
      </c>
      <c r="K56" s="11">
        <f ca="1">VLOOKUP(F56,OFFSET(Hodnoc!$A$1:$C$23,0,IF(I56="Hory",0,IF(I56="Ledy",3,IF(I56="Písek",6,IF(I56="Skalky",9,IF(I56="Boulder",12,"chyba")))))),IF(J56="A",2,3),0)*VLOOKUP(G56,Hodnoc!$P$1:$Q$9,2,0)</f>
        <v>13</v>
      </c>
    </row>
    <row r="57" spans="1:11" ht="12.75">
      <c r="A57" s="7">
        <v>56</v>
      </c>
      <c r="B57" s="8">
        <v>39221</v>
      </c>
      <c r="C57" s="8" t="s">
        <v>450</v>
      </c>
      <c r="D57" s="8"/>
      <c r="E57" s="7" t="s">
        <v>451</v>
      </c>
      <c r="F57" s="9" t="s">
        <v>158</v>
      </c>
      <c r="G57" s="10" t="s">
        <v>39</v>
      </c>
      <c r="H57" s="26" t="s">
        <v>160</v>
      </c>
      <c r="I57" s="10" t="s">
        <v>152</v>
      </c>
      <c r="J57" s="10" t="str">
        <f t="shared" si="1"/>
        <v>A</v>
      </c>
      <c r="K57" s="11">
        <f ca="1">VLOOKUP(F57,OFFSET(Hodnoc!$A$1:$C$23,0,IF(I57="Hory",0,IF(I57="Ledy",3,IF(I57="Písek",6,IF(I57="Skalky",9,IF(I57="Boulder",12,"chyba")))))),IF(J57="A",2,3),0)*VLOOKUP(G57,Hodnoc!$P$1:$Q$9,2,0)</f>
        <v>31.5</v>
      </c>
    </row>
    <row r="58" spans="1:11" ht="12.75">
      <c r="A58" s="7">
        <v>57</v>
      </c>
      <c r="B58" s="8">
        <v>39221</v>
      </c>
      <c r="C58" s="8" t="s">
        <v>450</v>
      </c>
      <c r="D58" s="8"/>
      <c r="E58" s="7" t="s">
        <v>452</v>
      </c>
      <c r="F58" s="9">
        <v>4</v>
      </c>
      <c r="G58" s="10" t="s">
        <v>39</v>
      </c>
      <c r="H58" s="26" t="s">
        <v>160</v>
      </c>
      <c r="I58" s="10" t="s">
        <v>152</v>
      </c>
      <c r="J58" s="10" t="str">
        <f t="shared" si="1"/>
        <v>A</v>
      </c>
      <c r="K58" s="11">
        <f ca="1">VLOOKUP(F58,OFFSET(Hodnoc!$A$1:$C$23,0,IF(I58="Hory",0,IF(I58="Ledy",3,IF(I58="Písek",6,IF(I58="Skalky",9,IF(I58="Boulder",12,"chyba")))))),IF(J58="A",2,3),0)*VLOOKUP(G58,Hodnoc!$P$1:$Q$9,2,0)</f>
        <v>9</v>
      </c>
    </row>
    <row r="59" spans="1:11" ht="12.75">
      <c r="A59" s="7">
        <v>58</v>
      </c>
      <c r="B59" s="8">
        <v>39221</v>
      </c>
      <c r="C59" s="8" t="s">
        <v>450</v>
      </c>
      <c r="D59" s="8"/>
      <c r="E59" s="7" t="s">
        <v>453</v>
      </c>
      <c r="F59" s="9" t="s">
        <v>158</v>
      </c>
      <c r="G59" s="10" t="s">
        <v>39</v>
      </c>
      <c r="H59" s="26" t="s">
        <v>160</v>
      </c>
      <c r="I59" s="10" t="s">
        <v>152</v>
      </c>
      <c r="J59" s="10" t="str">
        <f t="shared" si="1"/>
        <v>A</v>
      </c>
      <c r="K59" s="11">
        <f ca="1">VLOOKUP(F59,OFFSET(Hodnoc!$A$1:$C$23,0,IF(I59="Hory",0,IF(I59="Ledy",3,IF(I59="Písek",6,IF(I59="Skalky",9,IF(I59="Boulder",12,"chyba")))))),IF(J59="A",2,3),0)*VLOOKUP(G59,Hodnoc!$P$1:$Q$9,2,0)</f>
        <v>31.5</v>
      </c>
    </row>
    <row r="60" spans="1:11" ht="12.75">
      <c r="A60" s="7">
        <v>59</v>
      </c>
      <c r="B60" s="8">
        <v>39221</v>
      </c>
      <c r="C60" s="8" t="s">
        <v>450</v>
      </c>
      <c r="D60" s="8"/>
      <c r="E60" s="7" t="s">
        <v>454</v>
      </c>
      <c r="F60" s="9" t="s">
        <v>156</v>
      </c>
      <c r="G60" s="10" t="s">
        <v>38</v>
      </c>
      <c r="H60" s="26" t="s">
        <v>160</v>
      </c>
      <c r="I60" s="10" t="s">
        <v>152</v>
      </c>
      <c r="J60" s="10" t="str">
        <f t="shared" si="1"/>
        <v>A</v>
      </c>
      <c r="K60" s="11">
        <f ca="1">VLOOKUP(F60,OFFSET(Hodnoc!$A$1:$C$23,0,IF(I60="Hory",0,IF(I60="Ledy",3,IF(I60="Písek",6,IF(I60="Skalky",9,IF(I60="Boulder",12,"chyba")))))),IF(J60="A",2,3),0)*VLOOKUP(G60,Hodnoc!$P$1:$Q$9,2,0)</f>
        <v>19.5</v>
      </c>
    </row>
    <row r="61" spans="1:11" ht="12.75">
      <c r="A61" s="7">
        <v>60</v>
      </c>
      <c r="B61" s="8">
        <v>39221</v>
      </c>
      <c r="C61" s="8" t="s">
        <v>450</v>
      </c>
      <c r="D61" s="8"/>
      <c r="E61" s="7" t="s">
        <v>455</v>
      </c>
      <c r="F61" s="9" t="s">
        <v>146</v>
      </c>
      <c r="G61" s="10" t="s">
        <v>85</v>
      </c>
      <c r="H61" s="26" t="s">
        <v>160</v>
      </c>
      <c r="I61" s="10" t="s">
        <v>152</v>
      </c>
      <c r="J61" s="10" t="str">
        <f t="shared" si="1"/>
        <v>A</v>
      </c>
      <c r="K61" s="11">
        <f ca="1">VLOOKUP(F61,OFFSET(Hodnoc!$A$1:$C$23,0,IF(I61="Hory",0,IF(I61="Ledy",3,IF(I61="Písek",6,IF(I61="Skalky",9,IF(I61="Boulder",12,"chyba")))))),IF(J61="A",2,3),0)*VLOOKUP(G61,Hodnoc!$P$1:$Q$9,2,0)</f>
        <v>38</v>
      </c>
    </row>
    <row r="62" spans="1:11" ht="12.75">
      <c r="A62" s="7">
        <v>61</v>
      </c>
      <c r="B62" s="8">
        <v>39221</v>
      </c>
      <c r="C62" s="8" t="s">
        <v>450</v>
      </c>
      <c r="D62" s="8"/>
      <c r="E62" s="7" t="s">
        <v>456</v>
      </c>
      <c r="F62" s="9" t="s">
        <v>147</v>
      </c>
      <c r="G62" s="10" t="s">
        <v>39</v>
      </c>
      <c r="H62" s="26" t="s">
        <v>160</v>
      </c>
      <c r="I62" s="10" t="s">
        <v>152</v>
      </c>
      <c r="J62" s="10" t="str">
        <f t="shared" si="1"/>
        <v>A</v>
      </c>
      <c r="K62" s="11">
        <f ca="1">VLOOKUP(F62,OFFSET(Hodnoc!$A$1:$C$23,0,IF(I62="Hory",0,IF(I62="Ledy",3,IF(I62="Písek",6,IF(I62="Skalky",9,IF(I62="Boulder",12,"chyba")))))),IF(J62="A",2,3),0)*VLOOKUP(G62,Hodnoc!$P$1:$Q$9,2,0)</f>
        <v>49.5</v>
      </c>
    </row>
    <row r="63" spans="1:11" ht="12.75">
      <c r="A63" s="7">
        <v>62</v>
      </c>
      <c r="B63" s="8">
        <v>39221</v>
      </c>
      <c r="C63" s="8" t="s">
        <v>450</v>
      </c>
      <c r="D63" s="8"/>
      <c r="E63" s="7" t="s">
        <v>457</v>
      </c>
      <c r="F63" s="9">
        <v>7</v>
      </c>
      <c r="G63" s="10" t="s">
        <v>39</v>
      </c>
      <c r="H63" s="26" t="s">
        <v>160</v>
      </c>
      <c r="I63" s="10" t="s">
        <v>152</v>
      </c>
      <c r="J63" s="10" t="str">
        <f t="shared" si="1"/>
        <v>A</v>
      </c>
      <c r="K63" s="11">
        <f ca="1">VLOOKUP(F63,OFFSET(Hodnoc!$A$1:$C$23,0,IF(I63="Hory",0,IF(I63="Ledy",3,IF(I63="Písek",6,IF(I63="Skalky",9,IF(I63="Boulder",12,"chyba")))))),IF(J63="A",2,3),0)*VLOOKUP(G63,Hodnoc!$P$1:$Q$9,2,0)</f>
        <v>43.5</v>
      </c>
    </row>
    <row r="64" spans="1:11" ht="12.75">
      <c r="A64" s="7">
        <v>63</v>
      </c>
      <c r="B64" s="8">
        <v>39217</v>
      </c>
      <c r="C64" s="8" t="s">
        <v>277</v>
      </c>
      <c r="D64" s="8"/>
      <c r="E64" s="7" t="s">
        <v>293</v>
      </c>
      <c r="F64" s="9" t="s">
        <v>150</v>
      </c>
      <c r="G64" s="10" t="s">
        <v>39</v>
      </c>
      <c r="H64" s="26" t="s">
        <v>160</v>
      </c>
      <c r="I64" s="10" t="s">
        <v>152</v>
      </c>
      <c r="J64" s="10" t="str">
        <f t="shared" si="1"/>
        <v>A</v>
      </c>
      <c r="K64" s="11">
        <f ca="1">VLOOKUP(F64,OFFSET(Hodnoc!$A$1:$C$23,0,IF(I64="Hory",0,IF(I64="Ledy",3,IF(I64="Písek",6,IF(I64="Skalky",9,IF(I64="Boulder",12,"chyba")))))),IF(J64="A",2,3),0)*VLOOKUP(G64,Hodnoc!$P$1:$Q$9,2,0)</f>
        <v>84</v>
      </c>
    </row>
    <row r="65" spans="1:11" ht="12.75">
      <c r="A65" s="7">
        <v>64</v>
      </c>
      <c r="B65" s="8">
        <v>39216</v>
      </c>
      <c r="C65" s="8" t="s">
        <v>277</v>
      </c>
      <c r="D65" s="8"/>
      <c r="E65" s="7" t="s">
        <v>282</v>
      </c>
      <c r="F65" s="9" t="s">
        <v>146</v>
      </c>
      <c r="G65" s="10" t="s">
        <v>40</v>
      </c>
      <c r="H65" s="26" t="s">
        <v>160</v>
      </c>
      <c r="I65" s="10" t="s">
        <v>152</v>
      </c>
      <c r="J65" s="10" t="str">
        <f t="shared" si="1"/>
        <v>A</v>
      </c>
      <c r="K65" s="11">
        <f ca="1">VLOOKUP(F65,OFFSET(Hodnoc!$A$1:$C$23,0,IF(I65="Hory",0,IF(I65="Ledy",3,IF(I65="Písek",6,IF(I65="Skalky",9,IF(I65="Boulder",12,"chyba")))))),IF(J65="A",2,3),0)*VLOOKUP(G65,Hodnoc!$P$1:$Q$9,2,0)</f>
        <v>57</v>
      </c>
    </row>
    <row r="66" spans="1:11" ht="12.75">
      <c r="A66" s="7">
        <v>65</v>
      </c>
      <c r="B66" s="8">
        <v>39216</v>
      </c>
      <c r="C66" s="8" t="s">
        <v>277</v>
      </c>
      <c r="D66" s="8"/>
      <c r="E66" s="61" t="s">
        <v>282</v>
      </c>
      <c r="F66" s="9" t="s">
        <v>146</v>
      </c>
      <c r="G66" s="10" t="s">
        <v>85</v>
      </c>
      <c r="H66" s="26" t="s">
        <v>160</v>
      </c>
      <c r="I66" s="10" t="s">
        <v>152</v>
      </c>
      <c r="J66" s="10" t="str">
        <f aca="true" t="shared" si="2" ref="J66:J84">IF(OR(G66="TR",G66="TRO"),"B","A")</f>
        <v>A</v>
      </c>
      <c r="K66" s="60">
        <v>0</v>
      </c>
    </row>
    <row r="67" spans="1:11" ht="12.75">
      <c r="A67" s="7">
        <v>66</v>
      </c>
      <c r="B67" s="8">
        <v>39216</v>
      </c>
      <c r="C67" s="8" t="s">
        <v>277</v>
      </c>
      <c r="D67" s="8"/>
      <c r="E67" s="7" t="s">
        <v>458</v>
      </c>
      <c r="F67" s="12">
        <v>6</v>
      </c>
      <c r="G67" s="10" t="s">
        <v>38</v>
      </c>
      <c r="H67" s="26" t="s">
        <v>160</v>
      </c>
      <c r="I67" s="10" t="s">
        <v>152</v>
      </c>
      <c r="J67" s="10" t="str">
        <f t="shared" si="2"/>
        <v>A</v>
      </c>
      <c r="K67" s="11">
        <f ca="1">VLOOKUP(F67,OFFSET(Hodnoc!$A$1:$C$23,0,IF(I67="Hory",0,IF(I67="Ledy",3,IF(I67="Písek",6,IF(I67="Skalky",9,IF(I67="Boulder",12,"chyba")))))),IF(J67="A",2,3),0)*VLOOKUP(G67,Hodnoc!$P$1:$Q$9,2,0)</f>
        <v>27</v>
      </c>
    </row>
    <row r="68" spans="1:11" ht="12.75">
      <c r="A68" s="7">
        <v>67</v>
      </c>
      <c r="B68" s="8">
        <v>39216</v>
      </c>
      <c r="C68" s="8" t="s">
        <v>277</v>
      </c>
      <c r="D68" s="8"/>
      <c r="E68" s="7" t="s">
        <v>284</v>
      </c>
      <c r="F68" s="9" t="s">
        <v>158</v>
      </c>
      <c r="G68" s="10" t="s">
        <v>38</v>
      </c>
      <c r="H68" s="26" t="s">
        <v>160</v>
      </c>
      <c r="I68" s="10" t="s">
        <v>152</v>
      </c>
      <c r="J68" s="10" t="str">
        <f t="shared" si="2"/>
        <v>A</v>
      </c>
      <c r="K68" s="11">
        <f ca="1">VLOOKUP(F68,OFFSET(Hodnoc!$A$1:$C$23,0,IF(I68="Hory",0,IF(I68="Ledy",3,IF(I68="Písek",6,IF(I68="Skalky",9,IF(I68="Boulder",12,"chyba")))))),IF(J68="A",2,3),0)*VLOOKUP(G68,Hodnoc!$P$1:$Q$9,2,0)</f>
        <v>31.5</v>
      </c>
    </row>
    <row r="69" spans="1:11" ht="12.75">
      <c r="A69" s="7">
        <v>68</v>
      </c>
      <c r="B69" s="8">
        <v>39215</v>
      </c>
      <c r="C69" s="8" t="s">
        <v>277</v>
      </c>
      <c r="D69" s="8"/>
      <c r="E69" s="7" t="s">
        <v>286</v>
      </c>
      <c r="F69" s="9" t="s">
        <v>157</v>
      </c>
      <c r="G69" s="10" t="s">
        <v>38</v>
      </c>
      <c r="H69" s="26" t="s">
        <v>160</v>
      </c>
      <c r="I69" s="10" t="s">
        <v>152</v>
      </c>
      <c r="J69" s="10" t="str">
        <f t="shared" si="2"/>
        <v>A</v>
      </c>
      <c r="K69" s="11">
        <f ca="1">VLOOKUP(F69,OFFSET(Hodnoc!$A$1:$C$23,0,IF(I69="Hory",0,IF(I69="Ledy",3,IF(I69="Písek",6,IF(I69="Skalky",9,IF(I69="Boulder",12,"chyba")))))),IF(J69="A",2,3),0)*VLOOKUP(G69,Hodnoc!$P$1:$Q$9,2,0)</f>
        <v>24</v>
      </c>
    </row>
    <row r="70" spans="1:11" ht="12.75">
      <c r="A70" s="7">
        <v>69</v>
      </c>
      <c r="B70" s="8">
        <v>39215</v>
      </c>
      <c r="C70" s="8" t="s">
        <v>277</v>
      </c>
      <c r="D70" s="8"/>
      <c r="E70" s="7" t="s">
        <v>287</v>
      </c>
      <c r="F70" s="9" t="s">
        <v>147</v>
      </c>
      <c r="G70" s="10" t="s">
        <v>5</v>
      </c>
      <c r="H70" s="26" t="s">
        <v>160</v>
      </c>
      <c r="I70" s="10" t="s">
        <v>152</v>
      </c>
      <c r="J70" s="10" t="str">
        <f t="shared" si="2"/>
        <v>B</v>
      </c>
      <c r="K70" s="11">
        <f ca="1">VLOOKUP(F70,OFFSET(Hodnoc!$A$1:$C$23,0,IF(I70="Hory",0,IF(I70="Ledy",3,IF(I70="Písek",6,IF(I70="Skalky",9,IF(I70="Boulder",12,"chyba")))))),IF(J70="A",2,3),0)*VLOOKUP(G70,Hodnoc!$P$1:$Q$9,2,0)</f>
        <v>20.8</v>
      </c>
    </row>
    <row r="71" spans="1:11" ht="12.75">
      <c r="A71" s="7">
        <v>70</v>
      </c>
      <c r="B71" s="8">
        <v>39215</v>
      </c>
      <c r="C71" s="8" t="s">
        <v>277</v>
      </c>
      <c r="D71" s="8"/>
      <c r="E71" s="7" t="s">
        <v>285</v>
      </c>
      <c r="F71" s="12">
        <v>5</v>
      </c>
      <c r="G71" s="10" t="s">
        <v>38</v>
      </c>
      <c r="H71" s="26" t="s">
        <v>160</v>
      </c>
      <c r="I71" s="10" t="s">
        <v>152</v>
      </c>
      <c r="J71" s="10" t="str">
        <f t="shared" si="2"/>
        <v>A</v>
      </c>
      <c r="K71" s="11">
        <f ca="1">VLOOKUP(F71,OFFSET(Hodnoc!$A$1:$C$23,0,IF(I71="Hory",0,IF(I71="Ledy",3,IF(I71="Písek",6,IF(I71="Skalky",9,IF(I71="Boulder",12,"chyba")))))),IF(J71="A",2,3),0)*VLOOKUP(G71,Hodnoc!$P$1:$Q$9,2,0)</f>
        <v>16.5</v>
      </c>
    </row>
    <row r="72" spans="1:11" ht="12.75">
      <c r="A72" s="7">
        <v>71</v>
      </c>
      <c r="B72" s="8">
        <v>39215</v>
      </c>
      <c r="C72" s="8" t="s">
        <v>277</v>
      </c>
      <c r="D72" s="8"/>
      <c r="E72" s="7" t="s">
        <v>288</v>
      </c>
      <c r="F72" s="9" t="s">
        <v>147</v>
      </c>
      <c r="G72" s="10" t="s">
        <v>257</v>
      </c>
      <c r="H72" s="26" t="s">
        <v>160</v>
      </c>
      <c r="I72" s="10" t="s">
        <v>152</v>
      </c>
      <c r="J72" s="10" t="str">
        <f t="shared" si="2"/>
        <v>B</v>
      </c>
      <c r="K72" s="11">
        <f ca="1">VLOOKUP(F72,OFFSET(Hodnoc!$A$1:$C$23,0,IF(I72="Hory",0,IF(I72="Ledy",3,IF(I72="Písek",6,IF(I72="Skalky",9,IF(I72="Boulder",12,"chyba")))))),IF(J72="A",2,3),0)*VLOOKUP(G72,Hodnoc!$P$1:$Q$9,2,0)</f>
        <v>16</v>
      </c>
    </row>
    <row r="73" spans="1:11" ht="12.75">
      <c r="A73" s="7">
        <v>72</v>
      </c>
      <c r="B73" s="8">
        <v>39215</v>
      </c>
      <c r="C73" s="8" t="s">
        <v>277</v>
      </c>
      <c r="D73" s="8"/>
      <c r="E73" s="7" t="s">
        <v>459</v>
      </c>
      <c r="F73" s="9" t="s">
        <v>147</v>
      </c>
      <c r="G73" s="10" t="s">
        <v>85</v>
      </c>
      <c r="H73" s="26" t="s">
        <v>160</v>
      </c>
      <c r="I73" s="10" t="s">
        <v>152</v>
      </c>
      <c r="J73" s="10" t="str">
        <f t="shared" si="2"/>
        <v>A</v>
      </c>
      <c r="K73" s="11">
        <f ca="1">VLOOKUP(F73,OFFSET(Hodnoc!$A$1:$C$23,0,IF(I73="Hory",0,IF(I73="Ledy",3,IF(I73="Písek",6,IF(I73="Skalky",9,IF(I73="Boulder",12,"chyba")))))),IF(J73="A",2,3),0)*VLOOKUP(G73,Hodnoc!$P$1:$Q$9,2,0)</f>
        <v>33</v>
      </c>
    </row>
    <row r="74" spans="1:11" ht="12.75">
      <c r="A74" s="7">
        <v>73</v>
      </c>
      <c r="B74" s="8">
        <v>39215</v>
      </c>
      <c r="C74" s="8" t="s">
        <v>277</v>
      </c>
      <c r="D74" s="8"/>
      <c r="E74" s="7" t="s">
        <v>460</v>
      </c>
      <c r="F74" s="9" t="s">
        <v>147</v>
      </c>
      <c r="G74" s="10" t="s">
        <v>39</v>
      </c>
      <c r="H74" s="26" t="s">
        <v>160</v>
      </c>
      <c r="I74" s="10" t="s">
        <v>152</v>
      </c>
      <c r="J74" s="10" t="str">
        <f t="shared" si="2"/>
        <v>A</v>
      </c>
      <c r="K74" s="11">
        <f ca="1">VLOOKUP(F74,OFFSET(Hodnoc!$A$1:$C$23,0,IF(I74="Hory",0,IF(I74="Ledy",3,IF(I74="Písek",6,IF(I74="Skalky",9,IF(I74="Boulder",12,"chyba")))))),IF(J74="A",2,3),0)*VLOOKUP(G74,Hodnoc!$P$1:$Q$9,2,0)</f>
        <v>49.5</v>
      </c>
    </row>
    <row r="75" spans="1:11" ht="12.75">
      <c r="A75" s="7">
        <v>74</v>
      </c>
      <c r="B75" s="8">
        <v>39215</v>
      </c>
      <c r="C75" s="8" t="s">
        <v>277</v>
      </c>
      <c r="D75" s="8"/>
      <c r="E75" s="7" t="s">
        <v>290</v>
      </c>
      <c r="F75" s="9" t="s">
        <v>146</v>
      </c>
      <c r="G75" s="10" t="s">
        <v>171</v>
      </c>
      <c r="H75" s="26" t="s">
        <v>160</v>
      </c>
      <c r="I75" s="10" t="s">
        <v>152</v>
      </c>
      <c r="J75" s="10" t="str">
        <f t="shared" si="2"/>
        <v>B</v>
      </c>
      <c r="K75" s="11">
        <f ca="1">VLOOKUP(F75,OFFSET(Hodnoc!$A$1:$C$23,0,IF(I75="Hory",0,IF(I75="Ledy",3,IF(I75="Písek",6,IF(I75="Skalky",9,IF(I75="Boulder",12,"chyba")))))),IF(J75="A",2,3),0)*VLOOKUP(G75,Hodnoc!$P$1:$Q$9,2,0)</f>
        <v>18</v>
      </c>
    </row>
    <row r="76" spans="1:11" ht="12.75">
      <c r="A76" s="7">
        <v>75</v>
      </c>
      <c r="B76" s="8">
        <v>39214</v>
      </c>
      <c r="C76" s="8" t="s">
        <v>277</v>
      </c>
      <c r="D76" s="8"/>
      <c r="E76" s="7" t="s">
        <v>461</v>
      </c>
      <c r="F76" s="9">
        <v>6</v>
      </c>
      <c r="G76" s="10" t="s">
        <v>38</v>
      </c>
      <c r="H76" s="26" t="s">
        <v>160</v>
      </c>
      <c r="I76" s="10" t="s">
        <v>152</v>
      </c>
      <c r="J76" s="10" t="str">
        <f t="shared" si="2"/>
        <v>A</v>
      </c>
      <c r="K76" s="11">
        <f ca="1">VLOOKUP(F76,OFFSET(Hodnoc!$A$1:$C$23,0,IF(I76="Hory",0,IF(I76="Ledy",3,IF(I76="Písek",6,IF(I76="Skalky",9,IF(I76="Boulder",12,"chyba")))))),IF(J76="A",2,3),0)*VLOOKUP(G76,Hodnoc!$P$1:$Q$9,2,0)</f>
        <v>27</v>
      </c>
    </row>
    <row r="77" spans="1:11" ht="12.75">
      <c r="A77" s="7">
        <v>76</v>
      </c>
      <c r="B77" s="8">
        <v>39214</v>
      </c>
      <c r="C77" s="8" t="s">
        <v>277</v>
      </c>
      <c r="D77" s="8"/>
      <c r="E77" s="7" t="s">
        <v>292</v>
      </c>
      <c r="F77" s="9">
        <v>6</v>
      </c>
      <c r="G77" s="10" t="s">
        <v>239</v>
      </c>
      <c r="H77" s="26" t="s">
        <v>160</v>
      </c>
      <c r="I77" s="10" t="s">
        <v>152</v>
      </c>
      <c r="J77" s="10" t="str">
        <f t="shared" si="2"/>
        <v>A</v>
      </c>
      <c r="K77" s="11">
        <f ca="1">VLOOKUP(F77,OFFSET(Hodnoc!$A$1:$C$23,0,IF(I77="Hory",0,IF(I77="Ledy",3,IF(I77="Písek",6,IF(I77="Skalky",9,IF(I77="Boulder",12,"chyba")))))),IF(J77="A",2,3),0)*VLOOKUP(G77,Hodnoc!$P$1:$Q$9,2,0)</f>
        <v>27</v>
      </c>
    </row>
    <row r="78" spans="1:11" ht="12.75">
      <c r="A78" s="7">
        <v>77</v>
      </c>
      <c r="B78" s="8">
        <v>39214</v>
      </c>
      <c r="C78" s="8" t="s">
        <v>277</v>
      </c>
      <c r="D78" s="8"/>
      <c r="E78" s="7" t="s">
        <v>293</v>
      </c>
      <c r="F78" s="9" t="s">
        <v>150</v>
      </c>
      <c r="G78" s="10" t="s">
        <v>85</v>
      </c>
      <c r="H78" s="26" t="s">
        <v>160</v>
      </c>
      <c r="I78" s="10" t="s">
        <v>152</v>
      </c>
      <c r="J78" s="10" t="str">
        <f t="shared" si="2"/>
        <v>A</v>
      </c>
      <c r="K78" s="11">
        <f ca="1">VLOOKUP(F78,OFFSET(Hodnoc!$A$1:$C$23,0,IF(I78="Hory",0,IF(I78="Ledy",3,IF(I78="Písek",6,IF(I78="Skalky",9,IF(I78="Boulder",12,"chyba")))))),IF(J78="A",2,3),0)*VLOOKUP(G78,Hodnoc!$P$1:$Q$9,2,0)</f>
        <v>56</v>
      </c>
    </row>
    <row r="79" spans="1:11" ht="12.75">
      <c r="A79" s="7">
        <v>78</v>
      </c>
      <c r="B79" s="8">
        <v>39214</v>
      </c>
      <c r="C79" s="8" t="s">
        <v>277</v>
      </c>
      <c r="D79" s="8"/>
      <c r="E79" s="7" t="s">
        <v>294</v>
      </c>
      <c r="F79" s="9" t="s">
        <v>146</v>
      </c>
      <c r="G79" s="10" t="s">
        <v>40</v>
      </c>
      <c r="H79" s="26" t="s">
        <v>160</v>
      </c>
      <c r="I79" s="10" t="s">
        <v>152</v>
      </c>
      <c r="J79" s="10" t="str">
        <f t="shared" si="2"/>
        <v>A</v>
      </c>
      <c r="K79" s="11">
        <f ca="1">VLOOKUP(F79,OFFSET(Hodnoc!$A$1:$C$23,0,IF(I79="Hory",0,IF(I79="Ledy",3,IF(I79="Písek",6,IF(I79="Skalky",9,IF(I79="Boulder",12,"chyba")))))),IF(J79="A",2,3),0)*VLOOKUP(G79,Hodnoc!$P$1:$Q$9,2,0)</f>
        <v>57</v>
      </c>
    </row>
    <row r="80" spans="1:11" ht="12.75">
      <c r="A80" s="7">
        <v>79</v>
      </c>
      <c r="B80" s="8">
        <v>39214</v>
      </c>
      <c r="C80" s="8" t="s">
        <v>277</v>
      </c>
      <c r="D80" s="8"/>
      <c r="E80" s="61" t="s">
        <v>293</v>
      </c>
      <c r="F80" s="9" t="s">
        <v>150</v>
      </c>
      <c r="G80" s="10" t="s">
        <v>75</v>
      </c>
      <c r="H80" s="26" t="s">
        <v>160</v>
      </c>
      <c r="I80" s="10" t="s">
        <v>152</v>
      </c>
      <c r="J80" s="10" t="str">
        <f t="shared" si="2"/>
        <v>A</v>
      </c>
      <c r="K80" s="60">
        <v>0</v>
      </c>
    </row>
    <row r="81" spans="1:11" ht="12.75">
      <c r="A81" s="7">
        <v>80</v>
      </c>
      <c r="B81" s="8">
        <v>39214</v>
      </c>
      <c r="C81" s="8" t="s">
        <v>277</v>
      </c>
      <c r="D81" s="8"/>
      <c r="E81" s="7" t="s">
        <v>294</v>
      </c>
      <c r="F81" s="9" t="s">
        <v>146</v>
      </c>
      <c r="G81" s="10" t="s">
        <v>85</v>
      </c>
      <c r="H81" s="26" t="s">
        <v>160</v>
      </c>
      <c r="I81" s="10" t="s">
        <v>152</v>
      </c>
      <c r="J81" s="10" t="str">
        <f t="shared" si="2"/>
        <v>A</v>
      </c>
      <c r="K81" s="60">
        <v>0</v>
      </c>
    </row>
    <row r="82" spans="1:11" ht="12.75">
      <c r="A82" s="7">
        <v>81</v>
      </c>
      <c r="B82" s="8">
        <v>39213</v>
      </c>
      <c r="C82" s="8" t="s">
        <v>277</v>
      </c>
      <c r="D82" s="8"/>
      <c r="E82" s="7" t="s">
        <v>295</v>
      </c>
      <c r="F82" s="9">
        <v>7</v>
      </c>
      <c r="G82" s="10" t="s">
        <v>38</v>
      </c>
      <c r="H82" s="26" t="s">
        <v>160</v>
      </c>
      <c r="I82" s="10" t="s">
        <v>152</v>
      </c>
      <c r="J82" s="10" t="str">
        <f t="shared" si="2"/>
        <v>A</v>
      </c>
      <c r="K82" s="11">
        <f ca="1">VLOOKUP(F82,OFFSET(Hodnoc!$A$1:$C$23,0,IF(I82="Hory",0,IF(I82="Ledy",3,IF(I82="Písek",6,IF(I82="Skalky",9,IF(I82="Boulder",12,"chyba")))))),IF(J82="A",2,3),0)*VLOOKUP(G82,Hodnoc!$P$1:$Q$9,2,0)</f>
        <v>43.5</v>
      </c>
    </row>
    <row r="83" spans="1:11" ht="12.75">
      <c r="A83" s="7">
        <v>82</v>
      </c>
      <c r="B83" s="8">
        <v>39213</v>
      </c>
      <c r="C83" s="8" t="s">
        <v>277</v>
      </c>
      <c r="D83" s="8"/>
      <c r="E83" s="7" t="s">
        <v>296</v>
      </c>
      <c r="F83" s="9" t="s">
        <v>150</v>
      </c>
      <c r="G83" s="10" t="s">
        <v>75</v>
      </c>
      <c r="H83" s="26" t="s">
        <v>160</v>
      </c>
      <c r="I83" s="10" t="s">
        <v>152</v>
      </c>
      <c r="J83" s="10" t="str">
        <f t="shared" si="2"/>
        <v>A</v>
      </c>
      <c r="K83" s="60">
        <v>0</v>
      </c>
    </row>
    <row r="84" spans="1:11" ht="12.75">
      <c r="A84" s="7">
        <v>83</v>
      </c>
      <c r="B84" s="8">
        <v>39208</v>
      </c>
      <c r="C84" s="8" t="s">
        <v>135</v>
      </c>
      <c r="D84" s="8"/>
      <c r="E84" s="7" t="s">
        <v>297</v>
      </c>
      <c r="F84" s="9" t="s">
        <v>150</v>
      </c>
      <c r="G84" s="10" t="s">
        <v>85</v>
      </c>
      <c r="H84" s="26" t="s">
        <v>160</v>
      </c>
      <c r="I84" s="10" t="s">
        <v>152</v>
      </c>
      <c r="J84" s="10" t="str">
        <f t="shared" si="2"/>
        <v>A</v>
      </c>
      <c r="K84" s="11">
        <f ca="1">VLOOKUP(F84,OFFSET(Hodnoc!$A$1:$C$23,0,IF(I84="Hory",0,IF(I84="Ledy",3,IF(I84="Písek",6,IF(I84="Skalky",9,IF(I84="Boulder",12,"chyba")))))),IF(J84="A",2,3),0)*VLOOKUP(G84,Hodnoc!$P$1:$Q$9,2,0)</f>
        <v>56</v>
      </c>
    </row>
    <row r="85" spans="1:11" ht="12.75">
      <c r="A85" s="7">
        <v>84</v>
      </c>
      <c r="B85" s="8">
        <v>39319</v>
      </c>
      <c r="C85" s="8" t="s">
        <v>135</v>
      </c>
      <c r="D85" s="8"/>
      <c r="E85" s="7" t="s">
        <v>897</v>
      </c>
      <c r="F85" s="9">
        <v>5</v>
      </c>
      <c r="G85" s="10" t="s">
        <v>39</v>
      </c>
      <c r="H85" s="26" t="s">
        <v>160</v>
      </c>
      <c r="I85" s="10" t="s">
        <v>152</v>
      </c>
      <c r="J85" s="10" t="str">
        <f>IF(OR(G85="TR",G85="TRO"),"B","A")</f>
        <v>A</v>
      </c>
      <c r="K85" s="11">
        <f ca="1">VLOOKUP(F85,OFFSET(Hodnoc!$A$1:$C$23,0,IF(I85="Hory",0,IF(I85="Ledy",3,IF(I85="Písek",6,IF(I85="Skalky",9,IF(I85="Boulder",12,"chyba")))))),IF(J85="A",2,3),0)*VLOOKUP(G85,Hodnoc!$P$1:$Q$9,2,0)</f>
        <v>16.5</v>
      </c>
    </row>
    <row r="86" spans="1:11" ht="12.75">
      <c r="A86" s="7">
        <v>85</v>
      </c>
      <c r="B86" s="8">
        <v>39319</v>
      </c>
      <c r="C86" s="8" t="s">
        <v>135</v>
      </c>
      <c r="D86" s="8"/>
      <c r="E86" s="7" t="s">
        <v>898</v>
      </c>
      <c r="F86" s="9" t="s">
        <v>158</v>
      </c>
      <c r="G86" s="10" t="s">
        <v>39</v>
      </c>
      <c r="H86" s="26" t="s">
        <v>160</v>
      </c>
      <c r="I86" s="10" t="s">
        <v>152</v>
      </c>
      <c r="J86" s="10" t="str">
        <f>IF(OR(G86="TR",G86="TRO"),"B","A")</f>
        <v>A</v>
      </c>
      <c r="K86" s="11">
        <f ca="1">VLOOKUP(F86,OFFSET(Hodnoc!$A$1:$C$23,0,IF(I86="Hory",0,IF(I86="Ledy",3,IF(I86="Písek",6,IF(I86="Skalky",9,IF(I86="Boulder",12,"chyba")))))),IF(J86="A",2,3),0)*VLOOKUP(G86,Hodnoc!$P$1:$Q$9,2,0)</f>
        <v>31.5</v>
      </c>
    </row>
    <row r="87" spans="1:11" ht="12.75">
      <c r="A87" s="7">
        <v>86</v>
      </c>
      <c r="B87" s="8">
        <v>39312</v>
      </c>
      <c r="C87" s="8" t="s">
        <v>450</v>
      </c>
      <c r="D87" s="8"/>
      <c r="E87" s="7" t="s">
        <v>899</v>
      </c>
      <c r="F87" s="9" t="s">
        <v>158</v>
      </c>
      <c r="G87" s="10" t="s">
        <v>39</v>
      </c>
      <c r="H87" s="26" t="s">
        <v>160</v>
      </c>
      <c r="I87" s="10" t="s">
        <v>152</v>
      </c>
      <c r="J87" s="10" t="str">
        <f>IF(OR(G87="TR",G87="TRO"),"B","A")</f>
        <v>A</v>
      </c>
      <c r="K87" s="11">
        <f ca="1">VLOOKUP(F87,OFFSET(Hodnoc!$A$1:$C$23,0,IF(I87="Hory",0,IF(I87="Ledy",3,IF(I87="Písek",6,IF(I87="Skalky",9,IF(I87="Boulder",12,"chyba")))))),IF(J87="A",2,3),0)*VLOOKUP(G87,Hodnoc!$P$1:$Q$9,2,0)</f>
        <v>31.5</v>
      </c>
    </row>
    <row r="88" spans="1:11" ht="12.75">
      <c r="A88" s="7">
        <v>87</v>
      </c>
      <c r="B88" s="8">
        <v>39312</v>
      </c>
      <c r="C88" s="8" t="s">
        <v>450</v>
      </c>
      <c r="D88" s="8"/>
      <c r="E88" s="7" t="s">
        <v>900</v>
      </c>
      <c r="F88" s="9">
        <v>5</v>
      </c>
      <c r="G88" s="10" t="s">
        <v>39</v>
      </c>
      <c r="H88" s="26" t="s">
        <v>160</v>
      </c>
      <c r="I88" s="10" t="s">
        <v>152</v>
      </c>
      <c r="J88" s="10" t="str">
        <f>IF(OR(G88="TR",G88="TRO"),"B","A")</f>
        <v>A</v>
      </c>
      <c r="K88" s="11">
        <f ca="1">VLOOKUP(F88,OFFSET(Hodnoc!$A$1:$C$23,0,IF(I88="Hory",0,IF(I88="Ledy",3,IF(I88="Písek",6,IF(I88="Skalky",9,IF(I88="Boulder",12,"chyba")))))),IF(J88="A",2,3),0)*VLOOKUP(G88,Hodnoc!$P$1:$Q$9,2,0)</f>
        <v>16.5</v>
      </c>
    </row>
    <row r="89" spans="1:11" ht="12.75">
      <c r="A89" s="7">
        <v>88</v>
      </c>
      <c r="B89" s="8">
        <v>39369</v>
      </c>
      <c r="C89" s="8" t="s">
        <v>277</v>
      </c>
      <c r="D89" s="8"/>
      <c r="E89" s="7" t="s">
        <v>961</v>
      </c>
      <c r="F89" s="9">
        <v>7</v>
      </c>
      <c r="G89" s="10" t="s">
        <v>239</v>
      </c>
      <c r="H89" s="26" t="s">
        <v>160</v>
      </c>
      <c r="I89" s="10" t="s">
        <v>152</v>
      </c>
      <c r="J89" s="10" t="str">
        <f aca="true" t="shared" si="3" ref="J89:J106">IF(OR(G89="TR",G89="TRO"),"B","A")</f>
        <v>A</v>
      </c>
      <c r="K89" s="11">
        <f ca="1">VLOOKUP(F89,OFFSET(Hodnoc!$A$1:$C$23,0,IF(I89="Hory",0,IF(I89="Ledy",3,IF(I89="Písek",6,IF(I89="Skalky",9,IF(I89="Boulder",12,"chyba")))))),IF(J89="A",2,3),0)*VLOOKUP(G89,Hodnoc!$P$1:$Q$9,2,0)</f>
        <v>43.5</v>
      </c>
    </row>
    <row r="90" spans="1:11" ht="12.75">
      <c r="A90" s="7">
        <v>89</v>
      </c>
      <c r="B90" s="8">
        <v>39369</v>
      </c>
      <c r="C90" s="8" t="s">
        <v>277</v>
      </c>
      <c r="D90" s="8"/>
      <c r="E90" s="7" t="s">
        <v>959</v>
      </c>
      <c r="F90" s="9">
        <v>5</v>
      </c>
      <c r="G90" s="10" t="s">
        <v>239</v>
      </c>
      <c r="H90" s="26" t="s">
        <v>160</v>
      </c>
      <c r="I90" s="10" t="s">
        <v>152</v>
      </c>
      <c r="J90" s="10" t="str">
        <f t="shared" si="3"/>
        <v>A</v>
      </c>
      <c r="K90" s="11">
        <f ca="1">VLOOKUP(F90,OFFSET(Hodnoc!$A$1:$C$23,0,IF(I90="Hory",0,IF(I90="Ledy",3,IF(I90="Písek",6,IF(I90="Skalky",9,IF(I90="Boulder",12,"chyba")))))),IF(J90="A",2,3),0)*VLOOKUP(G90,Hodnoc!$P$1:$Q$9,2,0)</f>
        <v>16.5</v>
      </c>
    </row>
    <row r="91" spans="1:11" ht="12.75">
      <c r="A91" s="7">
        <v>90</v>
      </c>
      <c r="B91" s="8">
        <v>39369</v>
      </c>
      <c r="C91" s="8" t="s">
        <v>277</v>
      </c>
      <c r="D91" s="8"/>
      <c r="E91" s="7" t="s">
        <v>970</v>
      </c>
      <c r="F91" s="9" t="s">
        <v>147</v>
      </c>
      <c r="G91" s="10" t="s">
        <v>239</v>
      </c>
      <c r="H91" s="26" t="s">
        <v>160</v>
      </c>
      <c r="I91" s="10" t="s">
        <v>152</v>
      </c>
      <c r="J91" s="10" t="str">
        <f t="shared" si="3"/>
        <v>A</v>
      </c>
      <c r="K91" s="11">
        <f ca="1">VLOOKUP(F91,OFFSET(Hodnoc!$A$1:$C$23,0,IF(I91="Hory",0,IF(I91="Ledy",3,IF(I91="Písek",6,IF(I91="Skalky",9,IF(I91="Boulder",12,"chyba")))))),IF(J91="A",2,3),0)*VLOOKUP(G91,Hodnoc!$P$1:$Q$9,2,0)</f>
        <v>49.5</v>
      </c>
    </row>
    <row r="92" spans="1:11" ht="12.75">
      <c r="A92" s="7">
        <v>91</v>
      </c>
      <c r="B92" s="8">
        <v>39369</v>
      </c>
      <c r="C92" s="8" t="s">
        <v>277</v>
      </c>
      <c r="D92" s="8"/>
      <c r="E92" s="7" t="s">
        <v>960</v>
      </c>
      <c r="F92" s="9" t="s">
        <v>158</v>
      </c>
      <c r="G92" s="10" t="s">
        <v>38</v>
      </c>
      <c r="H92" s="26" t="s">
        <v>160</v>
      </c>
      <c r="I92" s="10" t="s">
        <v>152</v>
      </c>
      <c r="J92" s="10" t="str">
        <f t="shared" si="3"/>
        <v>A</v>
      </c>
      <c r="K92" s="11">
        <f ca="1">VLOOKUP(F92,OFFSET(Hodnoc!$A$1:$C$23,0,IF(I92="Hory",0,IF(I92="Ledy",3,IF(I92="Písek",6,IF(I92="Skalky",9,IF(I92="Boulder",12,"chyba")))))),IF(J92="A",2,3),0)*VLOOKUP(G92,Hodnoc!$P$1:$Q$9,2,0)</f>
        <v>31.5</v>
      </c>
    </row>
    <row r="93" spans="1:11" ht="12.75">
      <c r="A93" s="7">
        <v>92</v>
      </c>
      <c r="B93" s="8">
        <v>39369</v>
      </c>
      <c r="C93" s="8" t="s">
        <v>277</v>
      </c>
      <c r="D93" s="8"/>
      <c r="E93" s="7" t="s">
        <v>996</v>
      </c>
      <c r="F93" s="9" t="s">
        <v>157</v>
      </c>
      <c r="G93" s="10" t="s">
        <v>38</v>
      </c>
      <c r="H93" s="26" t="s">
        <v>160</v>
      </c>
      <c r="I93" s="10" t="s">
        <v>152</v>
      </c>
      <c r="J93" s="10" t="str">
        <f t="shared" si="3"/>
        <v>A</v>
      </c>
      <c r="K93" s="11">
        <f ca="1">VLOOKUP(F93,OFFSET(Hodnoc!$A$1:$C$23,0,IF(I93="Hory",0,IF(I93="Ledy",3,IF(I93="Písek",6,IF(I93="Skalky",9,IF(I93="Boulder",12,"chyba")))))),IF(J93="A",2,3),0)*VLOOKUP(G93,Hodnoc!$P$1:$Q$9,2,0)</f>
        <v>24</v>
      </c>
    </row>
    <row r="94" spans="1:11" ht="12.75">
      <c r="A94" s="7">
        <v>93</v>
      </c>
      <c r="B94" s="8">
        <v>39368</v>
      </c>
      <c r="C94" s="8" t="s">
        <v>277</v>
      </c>
      <c r="D94" s="8"/>
      <c r="E94" s="7" t="s">
        <v>964</v>
      </c>
      <c r="F94" s="9" t="s">
        <v>159</v>
      </c>
      <c r="G94" s="10" t="s">
        <v>239</v>
      </c>
      <c r="H94" s="26" t="s">
        <v>160</v>
      </c>
      <c r="I94" s="10" t="s">
        <v>152</v>
      </c>
      <c r="J94" s="10" t="str">
        <f t="shared" si="3"/>
        <v>A</v>
      </c>
      <c r="K94" s="11">
        <f ca="1">VLOOKUP(F94,OFFSET(Hodnoc!$A$1:$C$23,0,IF(I94="Hory",0,IF(I94="Ledy",3,IF(I94="Písek",6,IF(I94="Skalky",9,IF(I94="Boulder",12,"chyba")))))),IF(J94="A",2,3),0)*VLOOKUP(G94,Hodnoc!$P$1:$Q$9,2,0)</f>
        <v>37.5</v>
      </c>
    </row>
    <row r="95" spans="1:11" ht="12.75">
      <c r="A95" s="7">
        <v>94</v>
      </c>
      <c r="B95" s="8">
        <v>39368</v>
      </c>
      <c r="C95" s="8" t="s">
        <v>277</v>
      </c>
      <c r="D95" s="8"/>
      <c r="E95" s="7" t="s">
        <v>963</v>
      </c>
      <c r="F95" s="9">
        <v>6</v>
      </c>
      <c r="G95" s="10" t="s">
        <v>38</v>
      </c>
      <c r="H95" s="26" t="s">
        <v>160</v>
      </c>
      <c r="I95" s="10" t="s">
        <v>152</v>
      </c>
      <c r="J95" s="10" t="str">
        <f t="shared" si="3"/>
        <v>A</v>
      </c>
      <c r="K95" s="11">
        <f ca="1">VLOOKUP(F95,OFFSET(Hodnoc!$A$1:$C$23,0,IF(I95="Hory",0,IF(I95="Ledy",3,IF(I95="Písek",6,IF(I95="Skalky",9,IF(I95="Boulder",12,"chyba")))))),IF(J95="A",2,3),0)*VLOOKUP(G95,Hodnoc!$P$1:$Q$9,2,0)</f>
        <v>27</v>
      </c>
    </row>
    <row r="96" spans="1:11" ht="12.75">
      <c r="A96" s="7">
        <v>95</v>
      </c>
      <c r="B96" s="8">
        <v>39368</v>
      </c>
      <c r="C96" s="8" t="s">
        <v>277</v>
      </c>
      <c r="D96" s="8"/>
      <c r="E96" s="7" t="s">
        <v>974</v>
      </c>
      <c r="F96" s="9" t="s">
        <v>146</v>
      </c>
      <c r="G96" s="10" t="s">
        <v>257</v>
      </c>
      <c r="H96" s="26" t="s">
        <v>160</v>
      </c>
      <c r="I96" s="10" t="s">
        <v>152</v>
      </c>
      <c r="J96" s="10" t="str">
        <f t="shared" si="3"/>
        <v>B</v>
      </c>
      <c r="K96" s="11">
        <f ca="1">VLOOKUP(F96,OFFSET(Hodnoc!$A$1:$C$23,0,IF(I96="Hory",0,IF(I96="Ledy",3,IF(I96="Písek",6,IF(I96="Skalky",9,IF(I96="Boulder",12,"chyba")))))),IF(J96="A",2,3),0)*VLOOKUP(G96,Hodnoc!$P$1:$Q$9,2,0)</f>
        <v>18</v>
      </c>
    </row>
    <row r="97" spans="1:11" ht="12.75">
      <c r="A97" s="7">
        <v>96</v>
      </c>
      <c r="B97" s="8" t="s">
        <v>997</v>
      </c>
      <c r="C97" s="8" t="s">
        <v>277</v>
      </c>
      <c r="D97" s="8"/>
      <c r="E97" s="7" t="s">
        <v>965</v>
      </c>
      <c r="F97" s="9" t="s">
        <v>146</v>
      </c>
      <c r="G97" s="10" t="s">
        <v>239</v>
      </c>
      <c r="H97" s="26" t="s">
        <v>160</v>
      </c>
      <c r="I97" s="10" t="s">
        <v>152</v>
      </c>
      <c r="J97" s="10" t="str">
        <f t="shared" si="3"/>
        <v>A</v>
      </c>
      <c r="K97" s="11">
        <f ca="1">VLOOKUP(F97,OFFSET(Hodnoc!$A$1:$C$23,0,IF(I97="Hory",0,IF(I97="Ledy",3,IF(I97="Písek",6,IF(I97="Skalky",9,IF(I97="Boulder",12,"chyba")))))),IF(J97="A",2,3),0)*VLOOKUP(G97,Hodnoc!$P$1:$Q$9,2,0)</f>
        <v>57</v>
      </c>
    </row>
    <row r="98" spans="1:11" ht="12.75">
      <c r="A98" s="7">
        <v>97</v>
      </c>
      <c r="B98" s="8" t="s">
        <v>997</v>
      </c>
      <c r="C98" s="8" t="s">
        <v>277</v>
      </c>
      <c r="D98" s="8"/>
      <c r="E98" s="7" t="s">
        <v>977</v>
      </c>
      <c r="F98" s="9" t="s">
        <v>149</v>
      </c>
      <c r="G98" s="10" t="s">
        <v>85</v>
      </c>
      <c r="H98" s="26" t="s">
        <v>160</v>
      </c>
      <c r="I98" s="10" t="s">
        <v>152</v>
      </c>
      <c r="J98" s="10" t="str">
        <f t="shared" si="3"/>
        <v>A</v>
      </c>
      <c r="K98" s="11">
        <f ca="1">VLOOKUP(F98,OFFSET(Hodnoc!$A$1:$C$23,0,IF(I98="Hory",0,IF(I98="Ledy",3,IF(I98="Písek",6,IF(I98="Skalky",9,IF(I98="Boulder",12,"chyba")))))),IF(J98="A",2,3),0)*VLOOKUP(G98,Hodnoc!$P$1:$Q$9,2,0)</f>
        <v>48</v>
      </c>
    </row>
    <row r="99" spans="1:11" ht="12.75">
      <c r="A99" s="7">
        <v>98</v>
      </c>
      <c r="B99" s="8" t="s">
        <v>997</v>
      </c>
      <c r="C99" s="8" t="s">
        <v>277</v>
      </c>
      <c r="D99" s="8"/>
      <c r="E99" s="7" t="s">
        <v>976</v>
      </c>
      <c r="F99" s="9" t="s">
        <v>158</v>
      </c>
      <c r="G99" s="10" t="s">
        <v>38</v>
      </c>
      <c r="H99" s="26" t="s">
        <v>160</v>
      </c>
      <c r="I99" s="10" t="s">
        <v>152</v>
      </c>
      <c r="J99" s="10" t="str">
        <f t="shared" si="3"/>
        <v>A</v>
      </c>
      <c r="K99" s="11">
        <f ca="1">VLOOKUP(F99,OFFSET(Hodnoc!$A$1:$C$23,0,IF(I99="Hory",0,IF(I99="Ledy",3,IF(I99="Písek",6,IF(I99="Skalky",9,IF(I99="Boulder",12,"chyba")))))),IF(J99="A",2,3),0)*VLOOKUP(G99,Hodnoc!$P$1:$Q$9,2,0)</f>
        <v>31.5</v>
      </c>
    </row>
    <row r="100" spans="1:11" ht="12.75">
      <c r="A100" s="7">
        <v>99</v>
      </c>
      <c r="B100" s="8" t="s">
        <v>997</v>
      </c>
      <c r="C100" s="8" t="s">
        <v>277</v>
      </c>
      <c r="D100" s="8"/>
      <c r="E100" s="7" t="s">
        <v>978</v>
      </c>
      <c r="F100" s="9" t="s">
        <v>158</v>
      </c>
      <c r="G100" s="10" t="s">
        <v>40</v>
      </c>
      <c r="H100" s="26" t="s">
        <v>160</v>
      </c>
      <c r="I100" s="10" t="s">
        <v>152</v>
      </c>
      <c r="J100" s="10" t="str">
        <f t="shared" si="3"/>
        <v>A</v>
      </c>
      <c r="K100" s="11">
        <f ca="1">VLOOKUP(F100,OFFSET(Hodnoc!$A$1:$C$23,0,IF(I100="Hory",0,IF(I100="Ledy",3,IF(I100="Písek",6,IF(I100="Skalky",9,IF(I100="Boulder",12,"chyba")))))),IF(J100="A",2,3),0)*VLOOKUP(G100,Hodnoc!$P$1:$Q$9,2,0)</f>
        <v>31.5</v>
      </c>
    </row>
    <row r="101" spans="1:11" ht="12.75">
      <c r="A101" s="7">
        <v>100</v>
      </c>
      <c r="B101" s="8" t="s">
        <v>998</v>
      </c>
      <c r="C101" s="8" t="s">
        <v>277</v>
      </c>
      <c r="D101" s="8"/>
      <c r="E101" s="7" t="s">
        <v>118</v>
      </c>
      <c r="F101" s="9" t="s">
        <v>157</v>
      </c>
      <c r="G101" s="10" t="s">
        <v>38</v>
      </c>
      <c r="H101" s="26" t="s">
        <v>160</v>
      </c>
      <c r="I101" s="10" t="s">
        <v>152</v>
      </c>
      <c r="J101" s="10" t="str">
        <f t="shared" si="3"/>
        <v>A</v>
      </c>
      <c r="K101" s="11">
        <f ca="1">VLOOKUP(F101,OFFSET(Hodnoc!$A$1:$C$23,0,IF(I101="Hory",0,IF(I101="Ledy",3,IF(I101="Písek",6,IF(I101="Skalky",9,IF(I101="Boulder",12,"chyba")))))),IF(J101="A",2,3),0)*VLOOKUP(G101,Hodnoc!$P$1:$Q$9,2,0)</f>
        <v>24</v>
      </c>
    </row>
    <row r="102" spans="1:11" ht="12.75">
      <c r="A102" s="7">
        <v>101</v>
      </c>
      <c r="B102" s="8" t="s">
        <v>998</v>
      </c>
      <c r="C102" s="8" t="s">
        <v>277</v>
      </c>
      <c r="D102" s="8"/>
      <c r="E102" s="7" t="s">
        <v>294</v>
      </c>
      <c r="F102" s="9" t="s">
        <v>146</v>
      </c>
      <c r="G102" s="10" t="s">
        <v>75</v>
      </c>
      <c r="H102" s="26" t="s">
        <v>160</v>
      </c>
      <c r="I102" s="10" t="s">
        <v>152</v>
      </c>
      <c r="J102" s="10" t="str">
        <f t="shared" si="3"/>
        <v>A</v>
      </c>
      <c r="K102" s="60">
        <v>0</v>
      </c>
    </row>
    <row r="103" spans="1:11" ht="12.75">
      <c r="A103" s="7">
        <v>102</v>
      </c>
      <c r="B103" s="8" t="s">
        <v>998</v>
      </c>
      <c r="C103" s="8" t="s">
        <v>277</v>
      </c>
      <c r="D103" s="8"/>
      <c r="E103" s="7" t="s">
        <v>980</v>
      </c>
      <c r="F103" s="9" t="s">
        <v>157</v>
      </c>
      <c r="G103" s="10" t="s">
        <v>38</v>
      </c>
      <c r="H103" s="26" t="s">
        <v>160</v>
      </c>
      <c r="I103" s="10" t="s">
        <v>152</v>
      </c>
      <c r="J103" s="10" t="str">
        <f t="shared" si="3"/>
        <v>A</v>
      </c>
      <c r="K103" s="11">
        <f ca="1">VLOOKUP(F103,OFFSET(Hodnoc!$A$1:$C$23,0,IF(I103="Hory",0,IF(I103="Ledy",3,IF(I103="Písek",6,IF(I103="Skalky",9,IF(I103="Boulder",12,"chyba")))))),IF(J103="A",2,3),0)*VLOOKUP(G103,Hodnoc!$P$1:$Q$9,2,0)</f>
        <v>24</v>
      </c>
    </row>
    <row r="104" spans="1:11" ht="12.75">
      <c r="A104" s="7">
        <v>103</v>
      </c>
      <c r="B104" s="8" t="s">
        <v>998</v>
      </c>
      <c r="C104" s="8" t="s">
        <v>277</v>
      </c>
      <c r="D104" s="8"/>
      <c r="E104" s="7" t="s">
        <v>984</v>
      </c>
      <c r="F104" s="9">
        <v>8</v>
      </c>
      <c r="G104" s="10" t="s">
        <v>75</v>
      </c>
      <c r="H104" s="26" t="s">
        <v>160</v>
      </c>
      <c r="I104" s="10" t="s">
        <v>152</v>
      </c>
      <c r="J104" s="10" t="str">
        <f t="shared" si="3"/>
        <v>A</v>
      </c>
      <c r="K104" s="60">
        <v>0</v>
      </c>
    </row>
    <row r="105" spans="1:11" ht="12.75">
      <c r="A105" s="7">
        <v>104</v>
      </c>
      <c r="B105" s="8" t="s">
        <v>998</v>
      </c>
      <c r="C105" s="8" t="s">
        <v>277</v>
      </c>
      <c r="D105" s="8"/>
      <c r="E105" s="7" t="s">
        <v>986</v>
      </c>
      <c r="F105" s="9" t="s">
        <v>157</v>
      </c>
      <c r="G105" s="10" t="s">
        <v>39</v>
      </c>
      <c r="H105" s="26" t="s">
        <v>160</v>
      </c>
      <c r="I105" s="10" t="s">
        <v>152</v>
      </c>
      <c r="J105" s="10" t="str">
        <f t="shared" si="3"/>
        <v>A</v>
      </c>
      <c r="K105" s="11">
        <f ca="1">VLOOKUP(F105,OFFSET(Hodnoc!$A$1:$C$23,0,IF(I105="Hory",0,IF(I105="Ledy",3,IF(I105="Písek",6,IF(I105="Skalky",9,IF(I105="Boulder",12,"chyba")))))),IF(J105="A",2,3),0)*VLOOKUP(G105,Hodnoc!$P$1:$Q$9,2,0)</f>
        <v>24</v>
      </c>
    </row>
    <row r="106" spans="1:11" ht="12.75">
      <c r="A106" s="7">
        <v>105</v>
      </c>
      <c r="B106" s="8" t="s">
        <v>999</v>
      </c>
      <c r="C106" s="8" t="s">
        <v>135</v>
      </c>
      <c r="D106" s="8"/>
      <c r="E106" s="7" t="s">
        <v>1000</v>
      </c>
      <c r="F106" s="9">
        <v>5</v>
      </c>
      <c r="G106" s="10" t="s">
        <v>38</v>
      </c>
      <c r="H106" s="26" t="s">
        <v>160</v>
      </c>
      <c r="I106" s="10" t="s">
        <v>152</v>
      </c>
      <c r="J106" s="10" t="str">
        <f t="shared" si="3"/>
        <v>A</v>
      </c>
      <c r="K106" s="11">
        <f ca="1">VLOOKUP(F106,OFFSET(Hodnoc!$A$1:$C$23,0,IF(I106="Hory",0,IF(I106="Ledy",3,IF(I106="Písek",6,IF(I106="Skalky",9,IF(I106="Boulder",12,"chyba")))))),IF(J106="A",2,3),0)*VLOOKUP(G106,Hodnoc!$P$1:$Q$9,2,0)</f>
        <v>16.5</v>
      </c>
    </row>
    <row r="107" spans="1:11" ht="12.75">
      <c r="A107" s="7">
        <v>106</v>
      </c>
      <c r="B107" s="8">
        <v>39390</v>
      </c>
      <c r="C107" s="8" t="s">
        <v>135</v>
      </c>
      <c r="D107" s="8"/>
      <c r="E107" s="7" t="s">
        <v>1013</v>
      </c>
      <c r="F107" s="9" t="s">
        <v>159</v>
      </c>
      <c r="G107" s="10" t="s">
        <v>39</v>
      </c>
      <c r="H107" s="26" t="s">
        <v>160</v>
      </c>
      <c r="I107" s="10" t="s">
        <v>152</v>
      </c>
      <c r="J107" s="10" t="str">
        <f>IF(OR(G107="TR",G107="TRO"),"B","A")</f>
        <v>A</v>
      </c>
      <c r="K107" s="11">
        <f ca="1">VLOOKUP(F107,OFFSET(Hodnoc!$A$1:$C$23,0,IF(I107="Hory",0,IF(I107="Ledy",3,IF(I107="Písek",6,IF(I107="Skalky",9,IF(I107="Boulder",12,"chyba")))))),IF(J107="A",2,3),0)*VLOOKUP(G107,Hodnoc!$P$1:$Q$9,2,0)</f>
        <v>37.5</v>
      </c>
    </row>
    <row r="108" spans="1:11" ht="12.75">
      <c r="A108" s="7">
        <v>107</v>
      </c>
      <c r="B108" s="8">
        <v>39390</v>
      </c>
      <c r="C108" s="8" t="s">
        <v>135</v>
      </c>
      <c r="D108" s="8"/>
      <c r="E108" s="7" t="s">
        <v>1014</v>
      </c>
      <c r="F108" s="9" t="s">
        <v>149</v>
      </c>
      <c r="G108" s="10" t="s">
        <v>39</v>
      </c>
      <c r="H108" s="26" t="s">
        <v>160</v>
      </c>
      <c r="I108" s="10" t="s">
        <v>152</v>
      </c>
      <c r="J108" s="10" t="str">
        <f>IF(OR(G108="TR",G108="TRO"),"B","A")</f>
        <v>A</v>
      </c>
      <c r="K108" s="11">
        <f ca="1">VLOOKUP(F108,OFFSET(Hodnoc!$A$1:$C$23,0,IF(I108="Hory",0,IF(I108="Ledy",3,IF(I108="Písek",6,IF(I108="Skalky",9,IF(I108="Boulder",12,"chyba")))))),IF(J108="A",2,3),0)*VLOOKUP(G108,Hodnoc!$P$1:$Q$9,2,0)</f>
        <v>72</v>
      </c>
    </row>
    <row r="109" spans="1:11" ht="12.75">
      <c r="A109" s="7">
        <v>108</v>
      </c>
      <c r="B109" s="8">
        <v>39390</v>
      </c>
      <c r="C109" s="8" t="s">
        <v>135</v>
      </c>
      <c r="D109" s="8"/>
      <c r="E109" s="7" t="s">
        <v>136</v>
      </c>
      <c r="F109" s="9" t="s">
        <v>146</v>
      </c>
      <c r="G109" s="10" t="s">
        <v>40</v>
      </c>
      <c r="H109" s="26" t="s">
        <v>160</v>
      </c>
      <c r="I109" s="10" t="s">
        <v>152</v>
      </c>
      <c r="J109" s="10" t="str">
        <f>IF(OR(G109="TR",G109="TRO"),"B","A")</f>
        <v>A</v>
      </c>
      <c r="K109" s="11">
        <f ca="1">VLOOKUP(F109,OFFSET(Hodnoc!$A$1:$C$23,0,IF(I109="Hory",0,IF(I109="Ledy",3,IF(I109="Písek",6,IF(I109="Skalky",9,IF(I109="Boulder",12,"chyba")))))),IF(J109="A",2,3),0)*VLOOKUP(G109,Hodnoc!$P$1:$Q$9,2,0)</f>
        <v>57</v>
      </c>
    </row>
    <row r="110" spans="1:11" ht="12.75">
      <c r="A110" s="7">
        <v>109</v>
      </c>
      <c r="B110" s="8">
        <v>39806</v>
      </c>
      <c r="C110" s="8" t="s">
        <v>450</v>
      </c>
      <c r="D110" s="8"/>
      <c r="E110" s="7" t="s">
        <v>1022</v>
      </c>
      <c r="F110" s="12">
        <v>5</v>
      </c>
      <c r="G110" s="10" t="s">
        <v>39</v>
      </c>
      <c r="H110" s="26" t="s">
        <v>160</v>
      </c>
      <c r="I110" s="10" t="s">
        <v>152</v>
      </c>
      <c r="J110" s="10" t="str">
        <f>IF(OR(G110="TR",G110="TRO"),"B","A")</f>
        <v>A</v>
      </c>
      <c r="K110" s="11">
        <f ca="1">VLOOKUP(F110,OFFSET(Hodnoc!$A$1:$C$23,0,IF(I110="Hory",0,IF(I110="Ledy",3,IF(I110="Písek",6,IF(I110="Skalky",9,IF(I110="Boulder",12,"chyba")))))),IF(J110="A",2,3),0)*VLOOKUP(G110,Hodnoc!$P$1:$Q$9,2,0)</f>
        <v>16.5</v>
      </c>
    </row>
  </sheetData>
  <sheetProtection autoFilter="0"/>
  <conditionalFormatting sqref="H2:H110">
    <cfRule type="cellIs" priority="1" dxfId="0" operator="equal" stopIfTrue="1">
      <formula>"Honza"</formula>
    </cfRule>
    <cfRule type="cellIs" priority="2" dxfId="1" operator="equal" stopIfTrue="1">
      <formula>"Zyký"</formula>
    </cfRule>
    <cfRule type="cellIs" priority="3" dxfId="2" operator="equal" stopIfTrue="1">
      <formula>"Péťa"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O27"/>
  <sheetViews>
    <sheetView workbookViewId="0" topLeftCell="A1">
      <pane ySplit="1" topLeftCell="BM2" activePane="bottomLeft" state="frozen"/>
      <selection pane="topLeft" activeCell="A1" sqref="A1"/>
      <selection pane="bottomLeft" activeCell="O27" sqref="O27"/>
    </sheetView>
  </sheetViews>
  <sheetFormatPr defaultColWidth="9.140625" defaultRowHeight="12.75"/>
  <cols>
    <col min="1" max="1" width="3.00390625" style="0" bestFit="1" customWidth="1"/>
    <col min="2" max="2" width="8.140625" style="0" bestFit="1" customWidth="1"/>
    <col min="3" max="3" width="12.421875" style="0" bestFit="1" customWidth="1"/>
    <col min="4" max="4" width="15.57421875" style="0" bestFit="1" customWidth="1"/>
    <col min="5" max="5" width="22.00390625" style="0" bestFit="1" customWidth="1"/>
    <col min="6" max="6" width="5.7109375" style="0" bestFit="1" customWidth="1"/>
    <col min="7" max="7" width="4.421875" style="0" bestFit="1" customWidth="1"/>
    <col min="8" max="8" width="6.421875" style="0" bestFit="1" customWidth="1"/>
    <col min="9" max="9" width="7.00390625" style="0" bestFit="1" customWidth="1"/>
    <col min="10" max="10" width="6.8515625" style="0" bestFit="1" customWidth="1"/>
    <col min="11" max="11" width="5.57421875" style="0" bestFit="1" customWidth="1"/>
    <col min="12" max="12" width="4.57421875" style="0" customWidth="1"/>
    <col min="13" max="13" width="4.57421875" style="0" bestFit="1" customWidth="1"/>
    <col min="14" max="14" width="6.00390625" style="0" bestFit="1" customWidth="1"/>
    <col min="15" max="15" width="3.00390625" style="0" bestFit="1" customWidth="1"/>
    <col min="16" max="16384" width="10.421875" style="0" customWidth="1"/>
  </cols>
  <sheetData>
    <row r="1" spans="1:15" ht="12.75">
      <c r="A1" s="6" t="s">
        <v>45</v>
      </c>
      <c r="B1" s="6" t="s">
        <v>1</v>
      </c>
      <c r="C1" s="6" t="s">
        <v>3</v>
      </c>
      <c r="D1" s="6" t="s">
        <v>42</v>
      </c>
      <c r="E1" s="6" t="s">
        <v>0</v>
      </c>
      <c r="F1" s="6" t="s">
        <v>48</v>
      </c>
      <c r="G1" s="6" t="s">
        <v>4</v>
      </c>
      <c r="H1" s="6" t="s">
        <v>56</v>
      </c>
      <c r="I1" s="6" t="s">
        <v>35</v>
      </c>
      <c r="J1" s="6" t="s">
        <v>36</v>
      </c>
      <c r="K1" s="6" t="s">
        <v>6</v>
      </c>
      <c r="M1" s="6" t="s">
        <v>86</v>
      </c>
      <c r="N1">
        <f>SUM(K:K)</f>
        <v>219.4</v>
      </c>
      <c r="O1">
        <f>COUNT(K2:K985)</f>
        <v>26</v>
      </c>
    </row>
    <row r="2" spans="1:11" ht="12.75">
      <c r="A2" s="7">
        <v>1</v>
      </c>
      <c r="B2" s="8">
        <v>39173</v>
      </c>
      <c r="C2" s="8" t="s">
        <v>299</v>
      </c>
      <c r="D2" s="8"/>
      <c r="E2" s="7" t="s">
        <v>300</v>
      </c>
      <c r="F2" s="9">
        <v>4</v>
      </c>
      <c r="G2" s="10" t="s">
        <v>5</v>
      </c>
      <c r="H2" s="35" t="s">
        <v>305</v>
      </c>
      <c r="I2" s="10" t="s">
        <v>152</v>
      </c>
      <c r="J2" s="10" t="str">
        <f aca="true" t="shared" si="0" ref="J2:J27">IF(OR(G2="TR",G2="TRO"),"B","A")</f>
        <v>B</v>
      </c>
      <c r="K2" s="11">
        <f ca="1">VLOOKUP(F2,OFFSET(Hodnoc!$A$1:$C$23,0,IF(I2="Hory",0,IF(I2="Ledy",3,IF(I2="Písek",6,IF(I2="Skalky",9,IF(I2="Boulder",12,"chyba")))))),IF(J2="A",2,3),0)*VLOOKUP(G2,Hodnoc!$P$1:$Q$9,2,0)</f>
        <v>3.9000000000000004</v>
      </c>
    </row>
    <row r="3" spans="1:11" ht="12.75">
      <c r="A3" s="7">
        <v>2</v>
      </c>
      <c r="B3" s="8">
        <v>39173</v>
      </c>
      <c r="C3" s="8" t="s">
        <v>299</v>
      </c>
      <c r="D3" s="8"/>
      <c r="E3" s="7" t="s">
        <v>301</v>
      </c>
      <c r="F3" s="9">
        <v>4</v>
      </c>
      <c r="G3" s="10" t="s">
        <v>5</v>
      </c>
      <c r="H3" s="35" t="s">
        <v>305</v>
      </c>
      <c r="I3" s="10" t="s">
        <v>152</v>
      </c>
      <c r="J3" s="10" t="str">
        <f t="shared" si="0"/>
        <v>B</v>
      </c>
      <c r="K3" s="11">
        <f ca="1">VLOOKUP(F3,OFFSET(Hodnoc!$A$1:$C$23,0,IF(I3="Hory",0,IF(I3="Ledy",3,IF(I3="Písek",6,IF(I3="Skalky",9,IF(I3="Boulder",12,"chyba")))))),IF(J3="A",2,3),0)*VLOOKUP(G3,Hodnoc!$P$1:$Q$9,2,0)</f>
        <v>3.9000000000000004</v>
      </c>
    </row>
    <row r="4" spans="1:11" ht="12.75">
      <c r="A4" s="7">
        <v>3</v>
      </c>
      <c r="B4" s="8">
        <v>39173</v>
      </c>
      <c r="C4" s="8" t="s">
        <v>299</v>
      </c>
      <c r="D4" s="8"/>
      <c r="E4" s="7" t="s">
        <v>302</v>
      </c>
      <c r="F4" s="9">
        <v>4</v>
      </c>
      <c r="G4" s="10" t="s">
        <v>5</v>
      </c>
      <c r="H4" s="35" t="s">
        <v>305</v>
      </c>
      <c r="I4" s="10" t="s">
        <v>152</v>
      </c>
      <c r="J4" s="10" t="str">
        <f t="shared" si="0"/>
        <v>B</v>
      </c>
      <c r="K4" s="11">
        <f ca="1">VLOOKUP(F4,OFFSET(Hodnoc!$A$1:$C$23,0,IF(I4="Hory",0,IF(I4="Ledy",3,IF(I4="Písek",6,IF(I4="Skalky",9,IF(I4="Boulder",12,"chyba")))))),IF(J4="A",2,3),0)*VLOOKUP(G4,Hodnoc!$P$1:$Q$9,2,0)</f>
        <v>3.9000000000000004</v>
      </c>
    </row>
    <row r="5" spans="1:11" ht="12.75">
      <c r="A5" s="7">
        <v>4</v>
      </c>
      <c r="B5" s="8">
        <v>39201</v>
      </c>
      <c r="C5" s="8" t="s">
        <v>299</v>
      </c>
      <c r="D5" s="8"/>
      <c r="E5" s="7" t="s">
        <v>303</v>
      </c>
      <c r="F5" s="9">
        <v>4</v>
      </c>
      <c r="G5" s="10" t="s">
        <v>5</v>
      </c>
      <c r="H5" s="35" t="s">
        <v>305</v>
      </c>
      <c r="I5" s="10" t="s">
        <v>152</v>
      </c>
      <c r="J5" s="10" t="str">
        <f t="shared" si="0"/>
        <v>B</v>
      </c>
      <c r="K5" s="11">
        <f ca="1">VLOOKUP(F5,OFFSET(Hodnoc!$A$1:$C$23,0,IF(I5="Hory",0,IF(I5="Ledy",3,IF(I5="Písek",6,IF(I5="Skalky",9,IF(I5="Boulder",12,"chyba")))))),IF(J5="A",2,3),0)*VLOOKUP(G5,Hodnoc!$P$1:$Q$9,2,0)</f>
        <v>3.9000000000000004</v>
      </c>
    </row>
    <row r="6" spans="1:11" ht="12.75">
      <c r="A6" s="7">
        <v>6</v>
      </c>
      <c r="B6" s="8">
        <v>39203</v>
      </c>
      <c r="C6" s="8" t="s">
        <v>58</v>
      </c>
      <c r="D6" s="8"/>
      <c r="E6" s="7" t="s">
        <v>70</v>
      </c>
      <c r="F6" s="9" t="s">
        <v>157</v>
      </c>
      <c r="G6" s="10" t="s">
        <v>40</v>
      </c>
      <c r="H6" s="35" t="s">
        <v>305</v>
      </c>
      <c r="I6" s="10" t="s">
        <v>152</v>
      </c>
      <c r="J6" s="10" t="str">
        <f t="shared" si="0"/>
        <v>A</v>
      </c>
      <c r="K6" s="11">
        <f ca="1">VLOOKUP(F6,OFFSET(Hodnoc!$A$1:$C$23,0,IF(I6="Hory",0,IF(I6="Ledy",3,IF(I6="Písek",6,IF(I6="Skalky",9,IF(I6="Boulder",12,"chyba")))))),IF(J6="A",2,3),0)*VLOOKUP(G6,Hodnoc!$P$1:$Q$9,2,0)</f>
        <v>24</v>
      </c>
    </row>
    <row r="7" spans="1:11" ht="12.75">
      <c r="A7" s="7">
        <v>8</v>
      </c>
      <c r="B7" s="8">
        <v>39203</v>
      </c>
      <c r="C7" s="8" t="s">
        <v>58</v>
      </c>
      <c r="D7" s="8"/>
      <c r="E7" s="7" t="s">
        <v>80</v>
      </c>
      <c r="F7" s="9" t="s">
        <v>154</v>
      </c>
      <c r="G7" s="10" t="s">
        <v>40</v>
      </c>
      <c r="H7" s="35" t="s">
        <v>305</v>
      </c>
      <c r="I7" s="10" t="s">
        <v>152</v>
      </c>
      <c r="J7" s="10" t="str">
        <f t="shared" si="0"/>
        <v>A</v>
      </c>
      <c r="K7" s="11">
        <f ca="1">VLOOKUP(F7,OFFSET(Hodnoc!$A$1:$C$23,0,IF(I7="Hory",0,IF(I7="Ledy",3,IF(I7="Písek",6,IF(I7="Skalky",9,IF(I7="Boulder",12,"chyba")))))),IF(J7="A",2,3),0)*VLOOKUP(G7,Hodnoc!$P$1:$Q$9,2,0)</f>
        <v>7.5</v>
      </c>
    </row>
    <row r="8" spans="1:11" ht="12.75">
      <c r="A8" s="7">
        <v>9</v>
      </c>
      <c r="B8" s="8">
        <v>39203</v>
      </c>
      <c r="C8" s="8" t="s">
        <v>58</v>
      </c>
      <c r="D8" s="8"/>
      <c r="E8" s="7" t="s">
        <v>178</v>
      </c>
      <c r="F8" s="12">
        <v>4</v>
      </c>
      <c r="G8" s="10" t="s">
        <v>5</v>
      </c>
      <c r="H8" s="35" t="s">
        <v>305</v>
      </c>
      <c r="I8" s="10" t="s">
        <v>152</v>
      </c>
      <c r="J8" s="10" t="str">
        <f t="shared" si="0"/>
        <v>B</v>
      </c>
      <c r="K8" s="11">
        <f ca="1">VLOOKUP(F8,OFFSET(Hodnoc!$A$1:$C$23,0,IF(I8="Hory",0,IF(I8="Ledy",3,IF(I8="Písek",6,IF(I8="Skalky",9,IF(I8="Boulder",12,"chyba")))))),IF(J8="A",2,3),0)*VLOOKUP(G8,Hodnoc!$P$1:$Q$9,2,0)</f>
        <v>3.9000000000000004</v>
      </c>
    </row>
    <row r="9" spans="1:11" ht="12.75">
      <c r="A9" s="7">
        <v>10</v>
      </c>
      <c r="B9" s="8">
        <v>39212</v>
      </c>
      <c r="C9" s="8" t="s">
        <v>304</v>
      </c>
      <c r="D9" s="8" t="s">
        <v>90</v>
      </c>
      <c r="E9" s="7" t="s">
        <v>96</v>
      </c>
      <c r="F9" s="9" t="s">
        <v>122</v>
      </c>
      <c r="G9" s="10" t="s">
        <v>132</v>
      </c>
      <c r="H9" s="35" t="s">
        <v>305</v>
      </c>
      <c r="I9" s="10" t="s">
        <v>240</v>
      </c>
      <c r="J9" s="10" t="str">
        <f t="shared" si="0"/>
        <v>A</v>
      </c>
      <c r="K9" s="11">
        <f ca="1">VLOOKUP(F9,OFFSET(Hodnoc!$A$1:$C$23,0,IF(I9="Hory",0,IF(I9="Ledy",3,IF(I9="Písek",6,IF(I9="Skalky",9,IF(I9="Boulder",12,"chyba")))))),IF(J9="A",2,3),0)*VLOOKUP(G9,Hodnoc!$P$1:$Q$9,2,0)</f>
        <v>24</v>
      </c>
    </row>
    <row r="10" spans="1:11" ht="12.75">
      <c r="A10" s="7">
        <v>11</v>
      </c>
      <c r="B10" s="8">
        <v>39212</v>
      </c>
      <c r="C10" s="8" t="s">
        <v>304</v>
      </c>
      <c r="D10" s="8" t="s">
        <v>90</v>
      </c>
      <c r="E10" s="7" t="s">
        <v>97</v>
      </c>
      <c r="F10" s="9" t="s">
        <v>123</v>
      </c>
      <c r="G10" s="10" t="s">
        <v>132</v>
      </c>
      <c r="H10" s="35" t="s">
        <v>305</v>
      </c>
      <c r="I10" s="10" t="s">
        <v>240</v>
      </c>
      <c r="J10" s="10" t="str">
        <f t="shared" si="0"/>
        <v>A</v>
      </c>
      <c r="K10" s="11">
        <f ca="1">VLOOKUP(F10,OFFSET(Hodnoc!$A$1:$C$23,0,IF(I10="Hory",0,IF(I10="Ledy",3,IF(I10="Písek",6,IF(I10="Skalky",9,IF(I10="Boulder",12,"chyba")))))),IF(J10="A",2,3),0)*VLOOKUP(G10,Hodnoc!$P$1:$Q$9,2,0)</f>
        <v>12</v>
      </c>
    </row>
    <row r="11" spans="1:11" ht="12.75">
      <c r="A11" s="7">
        <v>12</v>
      </c>
      <c r="B11" s="8">
        <v>39180</v>
      </c>
      <c r="C11" s="8" t="s">
        <v>487</v>
      </c>
      <c r="D11" s="8"/>
      <c r="E11" s="7" t="s">
        <v>488</v>
      </c>
      <c r="F11" s="12">
        <v>5</v>
      </c>
      <c r="G11" s="10" t="s">
        <v>171</v>
      </c>
      <c r="H11" s="35" t="s">
        <v>305</v>
      </c>
      <c r="I11" s="10" t="s">
        <v>152</v>
      </c>
      <c r="J11" s="10" t="str">
        <f t="shared" si="0"/>
        <v>B</v>
      </c>
      <c r="K11" s="11">
        <f ca="1">VLOOKUP(F11,OFFSET(Hodnoc!$A$1:$C$23,0,IF(I11="Hory",0,IF(I11="Ledy",3,IF(I11="Písek",6,IF(I11="Skalky",9,IF(I11="Boulder",12,"chyba")))))),IF(J11="A",2,3),0)*VLOOKUP(G11,Hodnoc!$P$1:$Q$9,2,0)</f>
        <v>5</v>
      </c>
    </row>
    <row r="12" spans="1:11" ht="12.75">
      <c r="A12" s="7">
        <v>13</v>
      </c>
      <c r="B12" s="8">
        <v>39180</v>
      </c>
      <c r="C12" s="8" t="s">
        <v>487</v>
      </c>
      <c r="D12" s="8"/>
      <c r="E12" s="7" t="s">
        <v>489</v>
      </c>
      <c r="F12" s="12" t="s">
        <v>153</v>
      </c>
      <c r="G12" s="10" t="s">
        <v>5</v>
      </c>
      <c r="H12" s="35" t="s">
        <v>305</v>
      </c>
      <c r="I12" s="10" t="s">
        <v>152</v>
      </c>
      <c r="J12" s="10" t="str">
        <f t="shared" si="0"/>
        <v>B</v>
      </c>
      <c r="K12" s="11">
        <f ca="1">VLOOKUP(F12,OFFSET(Hodnoc!$A$1:$C$23,0,IF(I12="Hory",0,IF(I12="Ledy",3,IF(I12="Písek",6,IF(I12="Skalky",9,IF(I12="Boulder",12,"chyba")))))),IF(J12="A",2,3),0)*VLOOKUP(G12,Hodnoc!$P$1:$Q$9,2,0)</f>
        <v>2.6</v>
      </c>
    </row>
    <row r="13" spans="1:11" ht="12.75">
      <c r="A13" s="7">
        <v>14</v>
      </c>
      <c r="B13" s="8">
        <v>39224</v>
      </c>
      <c r="C13" s="8" t="s">
        <v>299</v>
      </c>
      <c r="D13" s="8"/>
      <c r="E13" s="7" t="s">
        <v>300</v>
      </c>
      <c r="F13" s="12">
        <v>4</v>
      </c>
      <c r="G13" s="10" t="s">
        <v>39</v>
      </c>
      <c r="H13" s="35" t="s">
        <v>305</v>
      </c>
      <c r="I13" s="10" t="s">
        <v>152</v>
      </c>
      <c r="J13" s="10" t="str">
        <f t="shared" si="0"/>
        <v>A</v>
      </c>
      <c r="K13" s="11">
        <f ca="1">VLOOKUP(F13,OFFSET(Hodnoc!$A$1:$C$23,0,IF(I13="Hory",0,IF(I13="Ledy",3,IF(I13="Písek",6,IF(I13="Skalky",9,IF(I13="Boulder",12,"chyba")))))),IF(J13="A",2,3),0)*VLOOKUP(G13,Hodnoc!$P$1:$Q$9,2,0)</f>
        <v>9</v>
      </c>
    </row>
    <row r="14" spans="1:11" ht="12.75">
      <c r="A14" s="7">
        <v>15</v>
      </c>
      <c r="B14" s="8">
        <v>39224</v>
      </c>
      <c r="C14" s="8" t="s">
        <v>299</v>
      </c>
      <c r="D14" s="8"/>
      <c r="E14" s="7" t="s">
        <v>302</v>
      </c>
      <c r="F14" s="12">
        <v>4</v>
      </c>
      <c r="G14" s="10" t="s">
        <v>39</v>
      </c>
      <c r="H14" s="35" t="s">
        <v>305</v>
      </c>
      <c r="I14" s="10" t="s">
        <v>152</v>
      </c>
      <c r="J14" s="10" t="str">
        <f t="shared" si="0"/>
        <v>A</v>
      </c>
      <c r="K14" s="11">
        <f ca="1">VLOOKUP(F14,OFFSET(Hodnoc!$A$1:$C$23,0,IF(I14="Hory",0,IF(I14="Ledy",3,IF(I14="Písek",6,IF(I14="Skalky",9,IF(I14="Boulder",12,"chyba")))))),IF(J14="A",2,3),0)*VLOOKUP(G14,Hodnoc!$P$1:$Q$9,2,0)</f>
        <v>9</v>
      </c>
    </row>
    <row r="15" spans="1:11" ht="12.75">
      <c r="A15" s="7">
        <v>16</v>
      </c>
      <c r="B15" s="8">
        <v>39224</v>
      </c>
      <c r="C15" s="8" t="s">
        <v>299</v>
      </c>
      <c r="D15" s="8"/>
      <c r="E15" s="7" t="s">
        <v>490</v>
      </c>
      <c r="F15" s="12" t="s">
        <v>157</v>
      </c>
      <c r="G15" s="10" t="s">
        <v>171</v>
      </c>
      <c r="H15" s="35" t="s">
        <v>305</v>
      </c>
      <c r="I15" s="10" t="s">
        <v>152</v>
      </c>
      <c r="J15" s="10" t="str">
        <f t="shared" si="0"/>
        <v>B</v>
      </c>
      <c r="K15" s="11">
        <f ca="1">VLOOKUP(F15,OFFSET(Hodnoc!$A$1:$C$23,0,IF(I15="Hory",0,IF(I15="Ledy",3,IF(I15="Písek",6,IF(I15="Skalky",9,IF(I15="Boulder",12,"chyba")))))),IF(J15="A",2,3),0)*VLOOKUP(G15,Hodnoc!$P$1:$Q$9,2,0)</f>
        <v>7</v>
      </c>
    </row>
    <row r="16" spans="1:11" ht="12.75">
      <c r="A16" s="7">
        <v>17</v>
      </c>
      <c r="B16" s="8">
        <v>39224</v>
      </c>
      <c r="C16" s="8" t="s">
        <v>299</v>
      </c>
      <c r="D16" s="8"/>
      <c r="E16" s="7" t="s">
        <v>486</v>
      </c>
      <c r="F16" s="12" t="s">
        <v>157</v>
      </c>
      <c r="G16" s="10" t="s">
        <v>171</v>
      </c>
      <c r="H16" s="35" t="s">
        <v>305</v>
      </c>
      <c r="I16" s="10" t="s">
        <v>152</v>
      </c>
      <c r="J16" s="10" t="str">
        <f t="shared" si="0"/>
        <v>B</v>
      </c>
      <c r="K16" s="11">
        <f ca="1">VLOOKUP(F16,OFFSET(Hodnoc!$A$1:$C$23,0,IF(I16="Hory",0,IF(I16="Ledy",3,IF(I16="Písek",6,IF(I16="Skalky",9,IF(I16="Boulder",12,"chyba")))))),IF(J16="A",2,3),0)*VLOOKUP(G16,Hodnoc!$P$1:$Q$9,2,0)</f>
        <v>7</v>
      </c>
    </row>
    <row r="17" spans="1:11" ht="12.75">
      <c r="A17" s="7">
        <v>18</v>
      </c>
      <c r="B17" s="8">
        <v>39232</v>
      </c>
      <c r="C17" s="8" t="s">
        <v>491</v>
      </c>
      <c r="D17" s="8"/>
      <c r="E17" s="7" t="s">
        <v>492</v>
      </c>
      <c r="F17" s="12">
        <v>5</v>
      </c>
      <c r="G17" s="10" t="s">
        <v>132</v>
      </c>
      <c r="H17" s="35" t="s">
        <v>305</v>
      </c>
      <c r="I17" s="10" t="s">
        <v>152</v>
      </c>
      <c r="J17" s="10" t="str">
        <f t="shared" si="0"/>
        <v>A</v>
      </c>
      <c r="K17" s="11">
        <f ca="1">VLOOKUP(F17,OFFSET(Hodnoc!$A$1:$C$23,0,IF(I17="Hory",0,IF(I17="Ledy",3,IF(I17="Písek",6,IF(I17="Skalky",9,IF(I17="Boulder",12,"chyba")))))),IF(J17="A",2,3),0)*VLOOKUP(G17,Hodnoc!$P$1:$Q$9,2,0)</f>
        <v>11</v>
      </c>
    </row>
    <row r="18" spans="1:11" ht="12.75">
      <c r="A18" s="7">
        <v>19</v>
      </c>
      <c r="B18" s="8">
        <v>39232</v>
      </c>
      <c r="C18" s="8" t="s">
        <v>491</v>
      </c>
      <c r="D18" s="8"/>
      <c r="E18" s="7" t="s">
        <v>493</v>
      </c>
      <c r="F18" s="12">
        <v>4</v>
      </c>
      <c r="G18" s="10" t="s">
        <v>132</v>
      </c>
      <c r="H18" s="35" t="s">
        <v>305</v>
      </c>
      <c r="I18" s="10" t="s">
        <v>152</v>
      </c>
      <c r="J18" s="10" t="str">
        <f t="shared" si="0"/>
        <v>A</v>
      </c>
      <c r="K18" s="11">
        <f ca="1">VLOOKUP(F18,OFFSET(Hodnoc!$A$1:$C$23,0,IF(I18="Hory",0,IF(I18="Ledy",3,IF(I18="Písek",6,IF(I18="Skalky",9,IF(I18="Boulder",12,"chyba")))))),IF(J18="A",2,3),0)*VLOOKUP(G18,Hodnoc!$P$1:$Q$9,2,0)</f>
        <v>6</v>
      </c>
    </row>
    <row r="19" spans="1:11" ht="12.75">
      <c r="A19" s="7">
        <v>20</v>
      </c>
      <c r="B19" s="8">
        <v>39235</v>
      </c>
      <c r="C19" s="8" t="s">
        <v>58</v>
      </c>
      <c r="D19" s="8"/>
      <c r="E19" s="7" t="s">
        <v>494</v>
      </c>
      <c r="F19" s="12" t="s">
        <v>157</v>
      </c>
      <c r="G19" s="10" t="s">
        <v>171</v>
      </c>
      <c r="H19" s="35" t="s">
        <v>305</v>
      </c>
      <c r="I19" s="10" t="s">
        <v>152</v>
      </c>
      <c r="J19" s="10" t="str">
        <f t="shared" si="0"/>
        <v>B</v>
      </c>
      <c r="K19" s="11">
        <f ca="1">VLOOKUP(F19,OFFSET(Hodnoc!$A$1:$C$23,0,IF(I19="Hory",0,IF(I19="Ledy",3,IF(I19="Písek",6,IF(I19="Skalky",9,IF(I19="Boulder",12,"chyba")))))),IF(J19="A",2,3),0)*VLOOKUP(G19,Hodnoc!$P$1:$Q$9,2,0)</f>
        <v>7</v>
      </c>
    </row>
    <row r="20" spans="1:11" ht="12.75">
      <c r="A20" s="7">
        <v>21</v>
      </c>
      <c r="B20" s="8">
        <v>39235</v>
      </c>
      <c r="C20" s="8" t="s">
        <v>58</v>
      </c>
      <c r="D20" s="8"/>
      <c r="E20" s="7" t="s">
        <v>495</v>
      </c>
      <c r="F20" s="12">
        <v>5</v>
      </c>
      <c r="G20" s="10" t="s">
        <v>5</v>
      </c>
      <c r="H20" s="35" t="s">
        <v>305</v>
      </c>
      <c r="I20" s="10" t="s">
        <v>152</v>
      </c>
      <c r="J20" s="10" t="str">
        <f t="shared" si="0"/>
        <v>B</v>
      </c>
      <c r="K20" s="11">
        <f ca="1">VLOOKUP(F20,OFFSET(Hodnoc!$A$1:$C$23,0,IF(I20="Hory",0,IF(I20="Ledy",3,IF(I20="Písek",6,IF(I20="Skalky",9,IF(I20="Boulder",12,"chyba")))))),IF(J20="A",2,3),0)*VLOOKUP(G20,Hodnoc!$P$1:$Q$9,2,0)</f>
        <v>6.5</v>
      </c>
    </row>
    <row r="21" spans="1:11" ht="12.75">
      <c r="A21" s="7">
        <v>22</v>
      </c>
      <c r="B21" s="8">
        <v>39235</v>
      </c>
      <c r="C21" s="8" t="s">
        <v>58</v>
      </c>
      <c r="D21" s="8"/>
      <c r="E21" s="7" t="s">
        <v>496</v>
      </c>
      <c r="F21" s="12">
        <v>6</v>
      </c>
      <c r="G21" s="10" t="s">
        <v>171</v>
      </c>
      <c r="H21" s="35" t="s">
        <v>305</v>
      </c>
      <c r="I21" s="10" t="s">
        <v>152</v>
      </c>
      <c r="J21" s="10" t="str">
        <f t="shared" si="0"/>
        <v>B</v>
      </c>
      <c r="K21" s="11">
        <f ca="1">VLOOKUP(F21,OFFSET(Hodnoc!$A$1:$C$23,0,IF(I21="Hory",0,IF(I21="Ledy",3,IF(I21="Písek",6,IF(I21="Skalky",9,IF(I21="Boulder",12,"chyba")))))),IF(J21="A",2,3),0)*VLOOKUP(G21,Hodnoc!$P$1:$Q$9,2,0)</f>
        <v>8</v>
      </c>
    </row>
    <row r="22" spans="1:11" ht="12.75">
      <c r="A22" s="7">
        <v>23</v>
      </c>
      <c r="B22" s="8">
        <v>39235</v>
      </c>
      <c r="C22" s="8" t="s">
        <v>58</v>
      </c>
      <c r="D22" s="8"/>
      <c r="E22" s="7" t="s">
        <v>204</v>
      </c>
      <c r="F22" s="12">
        <v>6</v>
      </c>
      <c r="G22" s="10" t="s">
        <v>5</v>
      </c>
      <c r="H22" s="35" t="s">
        <v>305</v>
      </c>
      <c r="I22" s="10" t="s">
        <v>152</v>
      </c>
      <c r="J22" s="10" t="str">
        <f t="shared" si="0"/>
        <v>B</v>
      </c>
      <c r="K22" s="11">
        <f ca="1">VLOOKUP(F22,OFFSET(Hodnoc!$A$1:$C$23,0,IF(I22="Hory",0,IF(I22="Ledy",3,IF(I22="Písek",6,IF(I22="Skalky",9,IF(I22="Boulder",12,"chyba")))))),IF(J22="A",2,3),0)*VLOOKUP(G22,Hodnoc!$P$1:$Q$9,2,0)</f>
        <v>10.4</v>
      </c>
    </row>
    <row r="23" spans="1:11" ht="12.75">
      <c r="A23" s="7">
        <v>24</v>
      </c>
      <c r="B23" s="8">
        <v>39235</v>
      </c>
      <c r="C23" s="8" t="s">
        <v>58</v>
      </c>
      <c r="D23" s="8"/>
      <c r="E23" s="7" t="s">
        <v>497</v>
      </c>
      <c r="F23" s="12" t="s">
        <v>156</v>
      </c>
      <c r="G23" s="10" t="s">
        <v>5</v>
      </c>
      <c r="H23" s="35" t="s">
        <v>305</v>
      </c>
      <c r="I23" s="10" t="s">
        <v>152</v>
      </c>
      <c r="J23" s="10" t="str">
        <f t="shared" si="0"/>
        <v>B</v>
      </c>
      <c r="K23" s="11">
        <f ca="1">VLOOKUP(F23,OFFSET(Hodnoc!$A$1:$C$23,0,IF(I23="Hory",0,IF(I23="Ledy",3,IF(I23="Písek",6,IF(I23="Skalky",9,IF(I23="Boulder",12,"chyba")))))),IF(J23="A",2,3),0)*VLOOKUP(G23,Hodnoc!$P$1:$Q$9,2,0)</f>
        <v>7.800000000000001</v>
      </c>
    </row>
    <row r="24" spans="1:11" ht="12.75">
      <c r="A24" s="7">
        <v>25</v>
      </c>
      <c r="B24" s="8">
        <v>39246</v>
      </c>
      <c r="C24" s="8" t="s">
        <v>259</v>
      </c>
      <c r="D24" s="8"/>
      <c r="E24" s="7" t="s">
        <v>498</v>
      </c>
      <c r="F24" s="12">
        <v>6</v>
      </c>
      <c r="G24" s="10" t="s">
        <v>5</v>
      </c>
      <c r="H24" s="35" t="s">
        <v>305</v>
      </c>
      <c r="I24" s="10" t="s">
        <v>152</v>
      </c>
      <c r="J24" s="10" t="str">
        <f t="shared" si="0"/>
        <v>B</v>
      </c>
      <c r="K24" s="11">
        <f ca="1">VLOOKUP(F24,OFFSET(Hodnoc!$A$1:$C$23,0,IF(I24="Hory",0,IF(I24="Ledy",3,IF(I24="Písek",6,IF(I24="Skalky",9,IF(I24="Boulder",12,"chyba")))))),IF(J24="A",2,3),0)*VLOOKUP(G24,Hodnoc!$P$1:$Q$9,2,0)</f>
        <v>10.4</v>
      </c>
    </row>
    <row r="25" spans="1:11" ht="12.75">
      <c r="A25" s="7">
        <v>26</v>
      </c>
      <c r="B25" s="8">
        <v>39246</v>
      </c>
      <c r="C25" s="8" t="s">
        <v>259</v>
      </c>
      <c r="D25" s="8"/>
      <c r="E25" s="7" t="s">
        <v>264</v>
      </c>
      <c r="F25" s="12">
        <v>5</v>
      </c>
      <c r="G25" s="10" t="s">
        <v>5</v>
      </c>
      <c r="H25" s="35" t="s">
        <v>305</v>
      </c>
      <c r="I25" s="10" t="s">
        <v>152</v>
      </c>
      <c r="J25" s="10" t="str">
        <f t="shared" si="0"/>
        <v>B</v>
      </c>
      <c r="K25" s="11">
        <f ca="1">VLOOKUP(F25,OFFSET(Hodnoc!$A$1:$C$23,0,IF(I25="Hory",0,IF(I25="Ledy",3,IF(I25="Písek",6,IF(I25="Skalky",9,IF(I25="Boulder",12,"chyba")))))),IF(J25="A",2,3),0)*VLOOKUP(G25,Hodnoc!$P$1:$Q$9,2,0)</f>
        <v>6.5</v>
      </c>
    </row>
    <row r="26" spans="1:11" ht="12.75">
      <c r="A26" s="7">
        <v>27</v>
      </c>
      <c r="B26" s="8">
        <v>39246</v>
      </c>
      <c r="C26" s="8" t="s">
        <v>259</v>
      </c>
      <c r="D26" s="8"/>
      <c r="E26" s="7" t="s">
        <v>82</v>
      </c>
      <c r="F26" s="12" t="s">
        <v>124</v>
      </c>
      <c r="G26" s="10" t="s">
        <v>5</v>
      </c>
      <c r="H26" s="35" t="s">
        <v>305</v>
      </c>
      <c r="I26" s="10" t="s">
        <v>152</v>
      </c>
      <c r="J26" s="10" t="str">
        <f t="shared" si="0"/>
        <v>B</v>
      </c>
      <c r="K26" s="11">
        <f ca="1">VLOOKUP(F26,OFFSET(Hodnoc!$A$1:$C$23,0,IF(I26="Hory",0,IF(I26="Ledy",3,IF(I26="Písek",6,IF(I26="Skalky",9,IF(I26="Boulder",12,"chyba")))))),IF(J26="A",2,3),0)*VLOOKUP(G26,Hodnoc!$P$1:$Q$9,2,0)</f>
        <v>5.2</v>
      </c>
    </row>
    <row r="27" spans="1:11" ht="12.75">
      <c r="A27" s="7">
        <v>28</v>
      </c>
      <c r="B27" s="8">
        <v>39246</v>
      </c>
      <c r="C27" s="8" t="s">
        <v>259</v>
      </c>
      <c r="D27" s="8"/>
      <c r="E27" s="7" t="s">
        <v>444</v>
      </c>
      <c r="F27" s="12">
        <v>7</v>
      </c>
      <c r="G27" s="10" t="s">
        <v>171</v>
      </c>
      <c r="H27" s="35" t="s">
        <v>305</v>
      </c>
      <c r="I27" s="10" t="s">
        <v>152</v>
      </c>
      <c r="J27" s="10" t="str">
        <f t="shared" si="0"/>
        <v>B</v>
      </c>
      <c r="K27" s="11">
        <f ca="1">VLOOKUP(F27,OFFSET(Hodnoc!$A$1:$C$23,0,IF(I27="Hory",0,IF(I27="Ledy",3,IF(I27="Písek",6,IF(I27="Skalky",9,IF(I27="Boulder",12,"chyba")))))),IF(J27="A",2,3),0)*VLOOKUP(G27,Hodnoc!$P$1:$Q$9,2,0)</f>
        <v>14</v>
      </c>
    </row>
  </sheetData>
  <sheetProtection autoFilter="0"/>
  <conditionalFormatting sqref="H2:H27">
    <cfRule type="cellIs" priority="1" dxfId="0" operator="equal" stopIfTrue="1">
      <formula>"Honza"</formula>
    </cfRule>
    <cfRule type="cellIs" priority="2" dxfId="1" operator="equal" stopIfTrue="1">
      <formula>"Zyký"</formula>
    </cfRule>
    <cfRule type="cellIs" priority="3" dxfId="2" operator="equal" stopIfTrue="1">
      <formula>"Péťa"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Grammer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Kadlec Jan</dc:creator>
  <cp:keywords/>
  <dc:description/>
  <cp:lastModifiedBy>Jan Kadlec</cp:lastModifiedBy>
  <dcterms:created xsi:type="dcterms:W3CDTF">2007-01-19T18:55:49Z</dcterms:created>
  <dcterms:modified xsi:type="dcterms:W3CDTF">2008-07-06T20:12:30Z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